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3D FS additions\Scenery\BALP3Dv2\"/>
    </mc:Choice>
  </mc:AlternateContent>
  <bookViews>
    <workbookView xWindow="0" yWindow="0" windowWidth="46080" windowHeight="21576" activeTab="3"/>
  </bookViews>
  <sheets>
    <sheet name="Navaids" sheetId="1" r:id="rId1"/>
    <sheet name="Airports" sheetId="2" r:id="rId2"/>
    <sheet name="Aircraft" sheetId="3" r:id="rId3"/>
    <sheet name="Aircraft matrix" sheetId="5" r:id="rId4"/>
    <sheet name="Sheet1" sheetId="4" r:id="rId5"/>
  </sheets>
  <definedNames>
    <definedName name="_xlnm._FilterDatabase" localSheetId="0" hidden="1">Navaids!$A$1:$J$45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4" l="1"/>
  <c r="G6" i="4"/>
  <c r="G5" i="4"/>
  <c r="G3" i="4"/>
  <c r="I3" i="4" s="1"/>
  <c r="H23" i="4"/>
  <c r="N9" i="4"/>
  <c r="M9" i="4"/>
  <c r="L9" i="4"/>
  <c r="J9" i="4"/>
  <c r="O7" i="4"/>
  <c r="S7" i="4" s="1"/>
  <c r="O6" i="4"/>
  <c r="S6" i="4" s="1"/>
  <c r="O5" i="4"/>
  <c r="S5" i="4" s="1"/>
  <c r="K9" i="4"/>
  <c r="I7" i="4"/>
  <c r="I6" i="4"/>
  <c r="I5" i="4"/>
  <c r="E3" i="4"/>
  <c r="F7" i="4"/>
  <c r="F5" i="4"/>
  <c r="E9" i="4"/>
  <c r="E11" i="4" s="1"/>
  <c r="E13" i="4" s="1"/>
  <c r="E15" i="4" s="1"/>
  <c r="F3" i="4"/>
  <c r="I9" i="4" l="1"/>
  <c r="O3" i="4"/>
  <c r="S3" i="4" s="1"/>
  <c r="G9" i="4"/>
  <c r="O9" i="4"/>
</calcChain>
</file>

<file path=xl/comments1.xml><?xml version="1.0" encoding="utf-8"?>
<comments xmlns="http://schemas.openxmlformats.org/spreadsheetml/2006/main">
  <authors>
    <author>DCA996</author>
  </authors>
  <commentList>
    <comment ref="K11" authorId="0" shapeId="0">
      <text>
        <r>
          <rPr>
            <b/>
            <sz val="9"/>
            <color indexed="81"/>
            <rFont val="Tahoma"/>
            <charset val="1"/>
          </rPr>
          <t>DCA996:</t>
        </r>
        <r>
          <rPr>
            <sz val="9"/>
            <color indexed="81"/>
            <rFont val="Tahoma"/>
            <charset val="1"/>
          </rPr>
          <t xml:space="preserve">
CROSSED OUT RUNWAYS</t>
        </r>
      </text>
    </comment>
    <comment ref="L19" authorId="0" shapeId="0">
      <text>
        <r>
          <rPr>
            <b/>
            <sz val="9"/>
            <color indexed="81"/>
            <rFont val="Tahoma"/>
            <charset val="1"/>
          </rPr>
          <t>DCA996:</t>
        </r>
        <r>
          <rPr>
            <sz val="9"/>
            <color indexed="81"/>
            <rFont val="Tahoma"/>
            <charset val="1"/>
          </rPr>
          <t xml:space="preserve">
ICAO in XP is EGHX</t>
        </r>
      </text>
    </comment>
  </commentList>
</comments>
</file>

<file path=xl/sharedStrings.xml><?xml version="1.0" encoding="utf-8"?>
<sst xmlns="http://schemas.openxmlformats.org/spreadsheetml/2006/main" count="422" uniqueCount="193">
  <si>
    <t>CODE</t>
  </si>
  <si>
    <t>NAME</t>
  </si>
  <si>
    <t>FREQ</t>
  </si>
  <si>
    <t>RANGE</t>
  </si>
  <si>
    <t>LATITUDE N</t>
  </si>
  <si>
    <t>LONGITUDE E</t>
  </si>
  <si>
    <t>GLX</t>
  </si>
  <si>
    <t>LUN</t>
  </si>
  <si>
    <t>DZ</t>
  </si>
  <si>
    <t>FO</t>
  </si>
  <si>
    <t>Code</t>
  </si>
  <si>
    <t>Airport</t>
  </si>
  <si>
    <t>Status</t>
  </si>
  <si>
    <t>EDHL</t>
  </si>
  <si>
    <t>Blankensee</t>
  </si>
  <si>
    <t>Updated</t>
  </si>
  <si>
    <t>Celle</t>
  </si>
  <si>
    <t>ETNW</t>
  </si>
  <si>
    <t>Wunstorf</t>
  </si>
  <si>
    <t>ETNS</t>
  </si>
  <si>
    <t>Schleswig</t>
  </si>
  <si>
    <t>Hamburg</t>
  </si>
  <si>
    <t>EDDH</t>
  </si>
  <si>
    <t>EDUG</t>
  </si>
  <si>
    <t>Gatow</t>
  </si>
  <si>
    <t>EDDT</t>
  </si>
  <si>
    <t>Tegel</t>
  </si>
  <si>
    <t>EDDI</t>
  </si>
  <si>
    <t>Tempelhof</t>
  </si>
  <si>
    <t>EDMO</t>
  </si>
  <si>
    <t>Oberphaffenhofen</t>
  </si>
  <si>
    <t>ETHB</t>
  </si>
  <si>
    <t>Buckeburg</t>
  </si>
  <si>
    <t>ETOU</t>
  </si>
  <si>
    <t>Wiesbaden</t>
  </si>
  <si>
    <t>EDDF</t>
  </si>
  <si>
    <t>Frankfurt</t>
  </si>
  <si>
    <t>ETHS</t>
  </si>
  <si>
    <t>Fassberg</t>
  </si>
  <si>
    <t>ETHC</t>
  </si>
  <si>
    <t>CD</t>
  </si>
  <si>
    <t>TG</t>
  </si>
  <si>
    <t>DT</t>
  </si>
  <si>
    <t>AG</t>
  </si>
  <si>
    <t>FLD</t>
  </si>
  <si>
    <t>TF</t>
  </si>
  <si>
    <t>DIP</t>
  </si>
  <si>
    <t>DBR</t>
  </si>
  <si>
    <t>WUN</t>
  </si>
  <si>
    <t>GW</t>
  </si>
  <si>
    <t>WAL</t>
  </si>
  <si>
    <t>RES</t>
  </si>
  <si>
    <t>HO</t>
  </si>
  <si>
    <t>FGE</t>
  </si>
  <si>
    <t>GT</t>
  </si>
  <si>
    <t>BYC</t>
  </si>
  <si>
    <t>SL</t>
  </si>
  <si>
    <t>DS</t>
  </si>
  <si>
    <t>PCW</t>
  </si>
  <si>
    <t>FU</t>
  </si>
  <si>
    <t>Luneburg</t>
  </si>
  <si>
    <t>Dannenburg</t>
  </si>
  <si>
    <t>Frohnau</t>
  </si>
  <si>
    <t>Darmstadt</t>
  </si>
  <si>
    <t>Aschaffenberg</t>
  </si>
  <si>
    <t>Gatow West</t>
  </si>
  <si>
    <t>Walsrode</t>
  </si>
  <si>
    <t>Restorf</t>
  </si>
  <si>
    <t>Egersdorf</t>
  </si>
  <si>
    <t>Homestead</t>
  </si>
  <si>
    <t>Slitz</t>
  </si>
  <si>
    <t>Dedelsdorf</t>
  </si>
  <si>
    <t>Pichelswerde</t>
  </si>
  <si>
    <t>Fallstaff</t>
  </si>
  <si>
    <t>GL</t>
  </si>
  <si>
    <t>Tegel East</t>
  </si>
  <si>
    <t>Fulda</t>
  </si>
  <si>
    <t>Planter</t>
  </si>
  <si>
    <t>Helmholz</t>
  </si>
  <si>
    <t>HN</t>
  </si>
  <si>
    <t>TB</t>
  </si>
  <si>
    <t>PS</t>
  </si>
  <si>
    <t>RH</t>
  </si>
  <si>
    <t>Tremsbuttel</t>
  </si>
  <si>
    <t>Planefare</t>
  </si>
  <si>
    <t>Rhein Main</t>
  </si>
  <si>
    <t>Braunschweide</t>
  </si>
  <si>
    <t>BRU</t>
  </si>
  <si>
    <t>Hohn</t>
  </si>
  <si>
    <t>Grunewald</t>
  </si>
  <si>
    <t>Altitude</t>
  </si>
  <si>
    <t>Bricy</t>
  </si>
  <si>
    <t>Phalsbourg</t>
  </si>
  <si>
    <t>Honington</t>
  </si>
  <si>
    <t>Prestwick</t>
  </si>
  <si>
    <t>Burtonwood</t>
  </si>
  <si>
    <t>BAD1</t>
  </si>
  <si>
    <t>EGPK</t>
  </si>
  <si>
    <t>N/A</t>
  </si>
  <si>
    <t>LFOJ</t>
  </si>
  <si>
    <t>EGXH</t>
  </si>
  <si>
    <t>VK</t>
  </si>
  <si>
    <t>Volkenrode</t>
  </si>
  <si>
    <t>HAM</t>
  </si>
  <si>
    <t>Huston</t>
  </si>
  <si>
    <t>LFQP</t>
  </si>
  <si>
    <t>Gluckstadt</t>
  </si>
  <si>
    <t>WR</t>
  </si>
  <si>
    <t>Marxheim</t>
  </si>
  <si>
    <t>Staden</t>
  </si>
  <si>
    <t>SD</t>
  </si>
  <si>
    <t>Dallas</t>
  </si>
  <si>
    <t>DL</t>
  </si>
  <si>
    <t>Wannsee</t>
  </si>
  <si>
    <t>WZ</t>
  </si>
  <si>
    <t>Offenbach</t>
  </si>
  <si>
    <t>RM</t>
  </si>
  <si>
    <t>OFN</t>
  </si>
  <si>
    <t>RUD</t>
  </si>
  <si>
    <t>Rudesheim</t>
  </si>
  <si>
    <t>WBD</t>
  </si>
  <si>
    <t>FW</t>
  </si>
  <si>
    <t>FR</t>
  </si>
  <si>
    <t>FJ</t>
  </si>
  <si>
    <t>added 5th January to EDHL</t>
  </si>
  <si>
    <t>FSX</t>
  </si>
  <si>
    <t>P3D</t>
  </si>
  <si>
    <t>MSFS</t>
  </si>
  <si>
    <t>XP</t>
  </si>
  <si>
    <t>DC3 BEA</t>
  </si>
  <si>
    <t>DC3 RAF</t>
  </si>
  <si>
    <t>C47 USAF</t>
  </si>
  <si>
    <t>DC4 MATS</t>
  </si>
  <si>
    <t>DC4 USAF</t>
  </si>
  <si>
    <t>DC4 USN</t>
  </si>
  <si>
    <t>DC4 USMC</t>
  </si>
  <si>
    <t>JU52</t>
  </si>
  <si>
    <t>XC47 FLOAT</t>
  </si>
  <si>
    <t>X</t>
  </si>
  <si>
    <t>P3D5</t>
  </si>
  <si>
    <t>P3D4</t>
  </si>
  <si>
    <t>Exists</t>
  </si>
  <si>
    <t>NB1</t>
  </si>
  <si>
    <t>*</t>
  </si>
  <si>
    <t>EDHI</t>
  </si>
  <si>
    <t>Finkenwerder</t>
  </si>
  <si>
    <t>EDHV</t>
  </si>
  <si>
    <t>Havel river</t>
  </si>
  <si>
    <t>NB2</t>
  </si>
  <si>
    <t>from</t>
  </si>
  <si>
    <t>to</t>
  </si>
  <si>
    <t>Colchester</t>
  </si>
  <si>
    <t>Rehnic</t>
  </si>
  <si>
    <t>Lorrach</t>
  </si>
  <si>
    <t>luino</t>
  </si>
  <si>
    <t>Neckargemund</t>
  </si>
  <si>
    <t>miles</t>
  </si>
  <si>
    <t>mins</t>
  </si>
  <si>
    <t>act mins</t>
  </si>
  <si>
    <t>hrs</t>
  </si>
  <si>
    <t>rest</t>
  </si>
  <si>
    <t>tunnel</t>
  </si>
  <si>
    <t>reserve</t>
  </si>
  <si>
    <t>total</t>
  </si>
  <si>
    <t>departure</t>
  </si>
  <si>
    <t>arrival</t>
  </si>
  <si>
    <t>timezone</t>
  </si>
  <si>
    <t>leisure</t>
  </si>
  <si>
    <t>n/a</t>
  </si>
  <si>
    <t>Name</t>
  </si>
  <si>
    <t>P3D 5.3</t>
  </si>
  <si>
    <t>P3D 4.5</t>
  </si>
  <si>
    <t>Pilot #</t>
  </si>
  <si>
    <t>Hartwig</t>
  </si>
  <si>
    <t>Aircraft:</t>
  </si>
  <si>
    <t>C47</t>
  </si>
  <si>
    <t>DC3</t>
  </si>
  <si>
    <t>DC4</t>
  </si>
  <si>
    <t>C47 FLOAT</t>
  </si>
  <si>
    <t>Sherman</t>
  </si>
  <si>
    <t>Chandler</t>
  </si>
  <si>
    <t>XPlane</t>
  </si>
  <si>
    <t>Roy</t>
  </si>
  <si>
    <t>Howard</t>
  </si>
  <si>
    <t>Glen</t>
  </si>
  <si>
    <t>Roger</t>
  </si>
  <si>
    <t>Les</t>
  </si>
  <si>
    <t>Paul</t>
  </si>
  <si>
    <t>Jack</t>
  </si>
  <si>
    <t>Elbe</t>
  </si>
  <si>
    <t>EDHJ</t>
  </si>
  <si>
    <t>Johan</t>
  </si>
  <si>
    <t>Brian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</si>
</sst>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/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Border="1"/>
    <xf numFmtId="164" fontId="0" fillId="0" borderId="0" xfId="0" applyNumberFormat="1"/>
    <xf numFmtId="1" fontId="0" fillId="2" borderId="1" xfId="0" applyNumberFormat="1" applyFill="1" applyBorder="1" applyAlignment="1">
      <alignment horizontal="center"/>
    </xf>
    <xf numFmtId="1" fontId="0" fillId="0" borderId="1" xfId="0" applyNumberFormat="1" applyBorder="1"/>
    <xf numFmtId="1" fontId="0" fillId="0" borderId="0" xfId="0" applyNumberFormat="1"/>
    <xf numFmtId="2" fontId="0" fillId="0" borderId="1" xfId="0" applyNumberFormat="1" applyBorder="1"/>
    <xf numFmtId="2" fontId="0" fillId="0" borderId="0" xfId="0" applyNumberFormat="1"/>
    <xf numFmtId="0" fontId="0" fillId="2" borderId="1" xfId="0" applyFill="1" applyBorder="1"/>
    <xf numFmtId="0" fontId="0" fillId="0" borderId="1" xfId="0" applyFill="1" applyBorder="1"/>
    <xf numFmtId="0" fontId="0" fillId="0" borderId="2" xfId="0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4" borderId="1" xfId="0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6" borderId="17" xfId="0" applyFill="1" applyBorder="1" applyAlignment="1">
      <alignment horizontal="center"/>
    </xf>
    <xf numFmtId="0" fontId="0" fillId="0" borderId="12" xfId="0" applyBorder="1"/>
    <xf numFmtId="0" fontId="0" fillId="6" borderId="22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2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pane ySplit="1" topLeftCell="A2" activePane="bottomLeft" state="frozen"/>
      <selection pane="bottomLeft" activeCell="B2" sqref="B2"/>
    </sheetView>
  </sheetViews>
  <sheetFormatPr defaultRowHeight="14.4" x14ac:dyDescent="0.3"/>
  <cols>
    <col min="2" max="2" width="16.44140625" customWidth="1"/>
    <col min="3" max="3" width="8.88671875" style="6"/>
    <col min="4" max="6" width="8.88671875" style="9"/>
    <col min="7" max="7" width="8.88671875" style="11"/>
    <col min="8" max="9" width="8.88671875" style="9"/>
    <col min="10" max="10" width="8.88671875" style="11"/>
  </cols>
  <sheetData>
    <row r="1" spans="1:10" s="1" customFormat="1" x14ac:dyDescent="0.3">
      <c r="A1" s="2" t="s">
        <v>0</v>
      </c>
      <c r="B1" s="2" t="s">
        <v>1</v>
      </c>
      <c r="C1" s="4" t="s">
        <v>2</v>
      </c>
      <c r="D1" s="7" t="s">
        <v>3</v>
      </c>
      <c r="E1" s="42" t="s">
        <v>4</v>
      </c>
      <c r="F1" s="42"/>
      <c r="G1" s="42"/>
      <c r="H1" s="42" t="s">
        <v>5</v>
      </c>
      <c r="I1" s="42"/>
      <c r="J1" s="42"/>
    </row>
    <row r="2" spans="1:10" x14ac:dyDescent="0.3">
      <c r="A2" s="3" t="s">
        <v>43</v>
      </c>
      <c r="B2" s="3" t="s">
        <v>64</v>
      </c>
      <c r="C2" s="5">
        <v>380</v>
      </c>
      <c r="D2" s="8">
        <v>30</v>
      </c>
      <c r="E2" s="8">
        <v>49</v>
      </c>
      <c r="F2" s="8">
        <v>59</v>
      </c>
      <c r="G2" s="10">
        <v>0</v>
      </c>
      <c r="H2" s="8">
        <v>9</v>
      </c>
      <c r="I2" s="8">
        <v>8</v>
      </c>
      <c r="J2" s="10">
        <v>0</v>
      </c>
    </row>
    <row r="3" spans="1:10" x14ac:dyDescent="0.3">
      <c r="A3" s="3" t="s">
        <v>87</v>
      </c>
      <c r="B3" s="3" t="s">
        <v>86</v>
      </c>
      <c r="C3" s="5">
        <v>325</v>
      </c>
      <c r="D3" s="8">
        <v>38</v>
      </c>
      <c r="E3" s="8">
        <v>52</v>
      </c>
      <c r="F3" s="8">
        <v>19</v>
      </c>
      <c r="G3" s="10">
        <v>19.8</v>
      </c>
      <c r="H3" s="8">
        <v>10</v>
      </c>
      <c r="I3" s="8">
        <v>36</v>
      </c>
      <c r="J3" s="10">
        <v>22.2</v>
      </c>
    </row>
    <row r="4" spans="1:10" x14ac:dyDescent="0.3">
      <c r="A4" s="3" t="s">
        <v>55</v>
      </c>
      <c r="B4" s="13" t="s">
        <v>32</v>
      </c>
      <c r="C4" s="5">
        <v>368</v>
      </c>
      <c r="D4" s="8">
        <v>38</v>
      </c>
      <c r="E4" s="8">
        <v>52</v>
      </c>
      <c r="F4" s="8">
        <v>17</v>
      </c>
      <c r="G4" s="10">
        <v>28.21</v>
      </c>
      <c r="H4" s="8">
        <v>9</v>
      </c>
      <c r="I4" s="8">
        <v>5</v>
      </c>
      <c r="J4" s="10">
        <v>27.6</v>
      </c>
    </row>
    <row r="5" spans="1:10" x14ac:dyDescent="0.3">
      <c r="A5" s="3" t="s">
        <v>112</v>
      </c>
      <c r="B5" s="3" t="s">
        <v>111</v>
      </c>
      <c r="C5" s="5">
        <v>352</v>
      </c>
      <c r="D5" s="8">
        <v>20</v>
      </c>
      <c r="E5" s="8">
        <v>52</v>
      </c>
      <c r="F5" s="8">
        <v>34</v>
      </c>
      <c r="G5" s="10">
        <v>12.6</v>
      </c>
      <c r="H5" s="8">
        <v>13</v>
      </c>
      <c r="I5" s="8">
        <v>7</v>
      </c>
      <c r="J5" s="10">
        <v>5.4</v>
      </c>
    </row>
    <row r="6" spans="1:10" x14ac:dyDescent="0.3">
      <c r="A6" s="3" t="s">
        <v>8</v>
      </c>
      <c r="B6" s="3" t="s">
        <v>61</v>
      </c>
      <c r="C6" s="5">
        <v>294</v>
      </c>
      <c r="D6" s="8">
        <v>75</v>
      </c>
      <c r="E6" s="8">
        <v>53</v>
      </c>
      <c r="F6" s="8">
        <v>6</v>
      </c>
      <c r="G6" s="10">
        <v>0</v>
      </c>
      <c r="H6" s="8">
        <v>11</v>
      </c>
      <c r="I6" s="8">
        <v>6</v>
      </c>
      <c r="J6" s="10">
        <v>0</v>
      </c>
    </row>
    <row r="7" spans="1:10" x14ac:dyDescent="0.3">
      <c r="A7" s="3" t="s">
        <v>42</v>
      </c>
      <c r="B7" s="3" t="s">
        <v>63</v>
      </c>
      <c r="C7" s="5">
        <v>272</v>
      </c>
      <c r="D7" s="8">
        <v>75</v>
      </c>
      <c r="E7" s="8">
        <v>49</v>
      </c>
      <c r="F7" s="8">
        <v>52</v>
      </c>
      <c r="G7" s="10">
        <v>11.41</v>
      </c>
      <c r="H7" s="8">
        <v>8</v>
      </c>
      <c r="I7" s="8">
        <v>39</v>
      </c>
      <c r="J7" s="10">
        <v>9</v>
      </c>
    </row>
    <row r="8" spans="1:10" x14ac:dyDescent="0.3">
      <c r="A8" s="3" t="s">
        <v>57</v>
      </c>
      <c r="B8" s="3" t="s">
        <v>71</v>
      </c>
      <c r="C8" s="5">
        <v>274</v>
      </c>
      <c r="D8" s="8">
        <v>75</v>
      </c>
      <c r="E8" s="8">
        <v>52</v>
      </c>
      <c r="F8" s="8">
        <v>43</v>
      </c>
      <c r="G8" s="10">
        <v>55.19</v>
      </c>
      <c r="H8" s="8">
        <v>10</v>
      </c>
      <c r="I8" s="8">
        <v>20</v>
      </c>
      <c r="J8" s="10">
        <v>42</v>
      </c>
    </row>
    <row r="9" spans="1:10" x14ac:dyDescent="0.3">
      <c r="A9" s="3" t="s">
        <v>53</v>
      </c>
      <c r="B9" s="3" t="s">
        <v>68</v>
      </c>
      <c r="C9" s="5">
        <v>415</v>
      </c>
      <c r="D9" s="8">
        <v>75</v>
      </c>
      <c r="E9" s="8">
        <v>53</v>
      </c>
      <c r="F9" s="8">
        <v>12</v>
      </c>
      <c r="G9" s="10">
        <v>0</v>
      </c>
      <c r="H9" s="8">
        <v>10</v>
      </c>
      <c r="I9" s="8">
        <v>3</v>
      </c>
      <c r="J9" s="10">
        <v>0</v>
      </c>
    </row>
    <row r="10" spans="1:10" x14ac:dyDescent="0.3">
      <c r="A10" s="3" t="s">
        <v>41</v>
      </c>
      <c r="B10" s="3" t="s">
        <v>73</v>
      </c>
      <c r="C10" s="5">
        <v>210</v>
      </c>
      <c r="D10" s="8">
        <v>20</v>
      </c>
      <c r="E10" s="8">
        <v>52</v>
      </c>
      <c r="F10" s="8">
        <v>33</v>
      </c>
      <c r="G10" s="10">
        <v>57</v>
      </c>
      <c r="H10" s="8">
        <v>13</v>
      </c>
      <c r="I10" s="8">
        <v>20</v>
      </c>
      <c r="J10" s="10">
        <v>54.6</v>
      </c>
    </row>
    <row r="11" spans="1:10" x14ac:dyDescent="0.3">
      <c r="A11" s="3" t="s">
        <v>123</v>
      </c>
      <c r="B11" s="3" t="s">
        <v>38</v>
      </c>
      <c r="C11" s="5">
        <v>384</v>
      </c>
      <c r="D11" s="8">
        <v>40</v>
      </c>
      <c r="E11" s="8">
        <v>52</v>
      </c>
      <c r="F11" s="8">
        <v>53</v>
      </c>
      <c r="G11" s="10">
        <v>36.6</v>
      </c>
      <c r="H11" s="8">
        <v>10</v>
      </c>
      <c r="I11" s="8">
        <v>11</v>
      </c>
      <c r="J11" s="10">
        <v>36.6</v>
      </c>
    </row>
    <row r="12" spans="1:10" x14ac:dyDescent="0.3">
      <c r="A12" s="3" t="s">
        <v>121</v>
      </c>
      <c r="B12" s="3" t="s">
        <v>36</v>
      </c>
      <c r="C12" s="5">
        <v>382</v>
      </c>
      <c r="D12" s="8">
        <v>38</v>
      </c>
      <c r="E12" s="8">
        <v>50</v>
      </c>
      <c r="F12" s="8">
        <v>0</v>
      </c>
      <c r="G12" s="10">
        <v>17.84</v>
      </c>
      <c r="H12" s="8">
        <v>8</v>
      </c>
      <c r="I12" s="8">
        <v>25</v>
      </c>
      <c r="J12" s="10">
        <v>46.39</v>
      </c>
    </row>
    <row r="13" spans="1:10" x14ac:dyDescent="0.3">
      <c r="A13" s="3" t="s">
        <v>116</v>
      </c>
      <c r="B13" s="3" t="s">
        <v>36</v>
      </c>
      <c r="C13" s="5">
        <v>360</v>
      </c>
      <c r="D13" s="8">
        <v>30</v>
      </c>
      <c r="E13" s="8">
        <v>50</v>
      </c>
      <c r="F13" s="8">
        <v>3</v>
      </c>
      <c r="G13" s="10">
        <v>34.21</v>
      </c>
      <c r="H13" s="8">
        <v>8</v>
      </c>
      <c r="I13" s="8">
        <v>38</v>
      </c>
      <c r="J13" s="10">
        <v>46.2</v>
      </c>
    </row>
    <row r="14" spans="1:10" x14ac:dyDescent="0.3">
      <c r="A14" s="3" t="s">
        <v>122</v>
      </c>
      <c r="B14" s="3" t="s">
        <v>36</v>
      </c>
      <c r="C14" s="5">
        <v>297</v>
      </c>
      <c r="D14" s="8">
        <v>38</v>
      </c>
      <c r="E14" s="8">
        <v>50</v>
      </c>
      <c r="F14" s="8">
        <v>3</v>
      </c>
      <c r="G14" s="10">
        <v>56.56</v>
      </c>
      <c r="H14" s="8">
        <v>8</v>
      </c>
      <c r="I14" s="8">
        <v>41</v>
      </c>
      <c r="J14" s="10">
        <v>0.56000000000000005</v>
      </c>
    </row>
    <row r="15" spans="1:10" x14ac:dyDescent="0.3">
      <c r="A15" s="3" t="s">
        <v>9</v>
      </c>
      <c r="B15" s="3" t="s">
        <v>62</v>
      </c>
      <c r="C15" s="5">
        <v>340</v>
      </c>
      <c r="D15" s="8">
        <v>75</v>
      </c>
      <c r="E15" s="8">
        <v>52</v>
      </c>
      <c r="F15" s="8">
        <v>38</v>
      </c>
      <c r="G15" s="10">
        <v>0.01</v>
      </c>
      <c r="H15" s="8">
        <v>13</v>
      </c>
      <c r="I15" s="8">
        <v>18</v>
      </c>
      <c r="J15" s="10">
        <v>0</v>
      </c>
    </row>
    <row r="16" spans="1:10" x14ac:dyDescent="0.3">
      <c r="A16" s="3" t="s">
        <v>44</v>
      </c>
      <c r="B16" s="3" t="s">
        <v>76</v>
      </c>
      <c r="C16" s="5">
        <v>265</v>
      </c>
      <c r="D16" s="8">
        <v>75</v>
      </c>
      <c r="E16" s="8">
        <v>50</v>
      </c>
      <c r="F16" s="8">
        <v>35</v>
      </c>
      <c r="G16" s="10">
        <v>19.190000000000001</v>
      </c>
      <c r="H16" s="8">
        <v>9</v>
      </c>
      <c r="I16" s="8">
        <v>34</v>
      </c>
      <c r="J16" s="10">
        <v>12</v>
      </c>
    </row>
    <row r="17" spans="1:11" x14ac:dyDescent="0.3">
      <c r="A17" s="3" t="s">
        <v>49</v>
      </c>
      <c r="B17" s="3" t="s">
        <v>65</v>
      </c>
      <c r="C17" s="5">
        <v>235</v>
      </c>
      <c r="D17" s="8">
        <v>15</v>
      </c>
      <c r="E17" s="8">
        <v>52</v>
      </c>
      <c r="F17" s="8">
        <v>28</v>
      </c>
      <c r="G17" s="10">
        <v>11.4</v>
      </c>
      <c r="H17" s="8">
        <v>13</v>
      </c>
      <c r="I17" s="8">
        <v>5</v>
      </c>
      <c r="J17" s="10">
        <v>30.6</v>
      </c>
    </row>
    <row r="18" spans="1:11" x14ac:dyDescent="0.3">
      <c r="A18" s="3" t="s">
        <v>6</v>
      </c>
      <c r="B18" s="3" t="s">
        <v>106</v>
      </c>
      <c r="C18" s="5">
        <v>365</v>
      </c>
      <c r="D18" s="8">
        <v>30</v>
      </c>
      <c r="E18" s="8">
        <v>53</v>
      </c>
      <c r="F18" s="8">
        <v>50</v>
      </c>
      <c r="G18" s="10">
        <v>58</v>
      </c>
      <c r="H18" s="8">
        <v>9</v>
      </c>
      <c r="I18" s="8">
        <v>27</v>
      </c>
      <c r="J18" s="10">
        <v>14.4</v>
      </c>
      <c r="K18" t="s">
        <v>124</v>
      </c>
    </row>
    <row r="19" spans="1:11" x14ac:dyDescent="0.3">
      <c r="A19" s="3" t="s">
        <v>40</v>
      </c>
      <c r="B19" s="3" t="s">
        <v>89</v>
      </c>
      <c r="C19" s="5">
        <v>297</v>
      </c>
      <c r="D19" s="8">
        <v>38</v>
      </c>
      <c r="E19" s="8">
        <v>52</v>
      </c>
      <c r="F19" s="8">
        <v>29</v>
      </c>
      <c r="G19" s="10">
        <v>45.59</v>
      </c>
      <c r="H19" s="8">
        <v>13</v>
      </c>
      <c r="I19" s="8">
        <v>16</v>
      </c>
      <c r="J19" s="10">
        <v>20.399999999999999</v>
      </c>
    </row>
    <row r="20" spans="1:11" x14ac:dyDescent="0.3">
      <c r="A20" s="3" t="s">
        <v>59</v>
      </c>
      <c r="B20" s="3" t="s">
        <v>21</v>
      </c>
      <c r="C20" s="5">
        <v>350.5</v>
      </c>
      <c r="D20" s="8">
        <v>38</v>
      </c>
      <c r="E20" s="8">
        <v>53</v>
      </c>
      <c r="F20" s="8">
        <v>34</v>
      </c>
      <c r="G20" s="10">
        <v>31.73</v>
      </c>
      <c r="H20" s="8">
        <v>9</v>
      </c>
      <c r="I20" s="8">
        <v>52</v>
      </c>
      <c r="J20" s="10">
        <v>32.92</v>
      </c>
    </row>
    <row r="21" spans="1:11" x14ac:dyDescent="0.3">
      <c r="A21" s="3" t="s">
        <v>103</v>
      </c>
      <c r="B21" s="3" t="s">
        <v>21</v>
      </c>
      <c r="C21" s="5">
        <v>339</v>
      </c>
      <c r="D21" s="8">
        <v>75</v>
      </c>
      <c r="E21" s="8">
        <v>53</v>
      </c>
      <c r="F21" s="8">
        <v>40</v>
      </c>
      <c r="G21" s="10">
        <v>37.1</v>
      </c>
      <c r="H21" s="8">
        <v>10</v>
      </c>
      <c r="I21" s="8">
        <v>4</v>
      </c>
      <c r="J21" s="10">
        <v>59.53</v>
      </c>
    </row>
    <row r="22" spans="1:11" x14ac:dyDescent="0.3">
      <c r="A22" s="3" t="s">
        <v>47</v>
      </c>
      <c r="B22" s="14" t="s">
        <v>78</v>
      </c>
      <c r="C22" s="5">
        <v>347</v>
      </c>
      <c r="D22" s="8">
        <v>38</v>
      </c>
      <c r="E22" s="8">
        <v>52</v>
      </c>
      <c r="F22" s="8">
        <v>28</v>
      </c>
      <c r="G22" s="10">
        <v>5.81</v>
      </c>
      <c r="H22" s="8">
        <v>13</v>
      </c>
      <c r="I22" s="8">
        <v>17</v>
      </c>
      <c r="J22" s="10">
        <v>43.25</v>
      </c>
    </row>
    <row r="23" spans="1:11" x14ac:dyDescent="0.3">
      <c r="A23" s="3" t="s">
        <v>79</v>
      </c>
      <c r="B23" s="3" t="s">
        <v>88</v>
      </c>
      <c r="C23" s="5">
        <v>344</v>
      </c>
      <c r="D23" s="8">
        <v>38</v>
      </c>
      <c r="E23" s="8">
        <v>54</v>
      </c>
      <c r="F23" s="8">
        <v>19</v>
      </c>
      <c r="G23" s="10">
        <v>34.799999999999997</v>
      </c>
      <c r="H23" s="8">
        <v>9</v>
      </c>
      <c r="I23" s="8">
        <v>40</v>
      </c>
      <c r="J23" s="10">
        <v>13.2</v>
      </c>
    </row>
    <row r="24" spans="1:11" x14ac:dyDescent="0.3">
      <c r="A24" s="3" t="s">
        <v>54</v>
      </c>
      <c r="B24" s="3" t="s">
        <v>69</v>
      </c>
      <c r="C24" s="5">
        <v>230</v>
      </c>
      <c r="D24" s="8">
        <v>20</v>
      </c>
      <c r="E24" s="8">
        <v>52</v>
      </c>
      <c r="F24" s="8">
        <v>33</v>
      </c>
      <c r="G24" s="10">
        <v>14.4</v>
      </c>
      <c r="H24" s="8">
        <v>13</v>
      </c>
      <c r="I24" s="8">
        <v>13</v>
      </c>
      <c r="J24" s="10">
        <v>40.799999999999997</v>
      </c>
    </row>
    <row r="25" spans="1:11" x14ac:dyDescent="0.3">
      <c r="A25" s="3" t="s">
        <v>52</v>
      </c>
      <c r="B25" s="3" t="s">
        <v>104</v>
      </c>
      <c r="C25" s="5">
        <v>265</v>
      </c>
      <c r="D25" s="8">
        <v>20</v>
      </c>
      <c r="E25" s="8">
        <v>52</v>
      </c>
      <c r="F25" s="8">
        <v>30</v>
      </c>
      <c r="G25" s="10">
        <v>35.4</v>
      </c>
      <c r="H25" s="8">
        <v>13</v>
      </c>
      <c r="I25" s="8">
        <v>11</v>
      </c>
      <c r="J25" s="10">
        <v>9</v>
      </c>
    </row>
    <row r="26" spans="1:11" x14ac:dyDescent="0.3">
      <c r="A26" s="3" t="s">
        <v>7</v>
      </c>
      <c r="B26" s="3" t="s">
        <v>60</v>
      </c>
      <c r="C26" s="5">
        <v>285</v>
      </c>
      <c r="D26" s="8">
        <v>75</v>
      </c>
      <c r="E26" s="8">
        <v>53</v>
      </c>
      <c r="F26" s="8">
        <v>14</v>
      </c>
      <c r="G26" s="10">
        <v>54</v>
      </c>
      <c r="H26" s="8">
        <v>10</v>
      </c>
      <c r="I26" s="8">
        <v>27</v>
      </c>
      <c r="J26" s="10">
        <v>31.2</v>
      </c>
    </row>
    <row r="27" spans="1:11" x14ac:dyDescent="0.3">
      <c r="A27" s="3" t="s">
        <v>107</v>
      </c>
      <c r="B27" s="3" t="s">
        <v>108</v>
      </c>
      <c r="C27" s="5">
        <v>340</v>
      </c>
      <c r="D27" s="8">
        <v>30</v>
      </c>
      <c r="E27" s="8">
        <v>50</v>
      </c>
      <c r="F27" s="8">
        <v>4</v>
      </c>
      <c r="G27" s="10">
        <v>37.200000000000003</v>
      </c>
      <c r="H27" s="8">
        <v>8</v>
      </c>
      <c r="I27" s="8">
        <v>28</v>
      </c>
      <c r="J27" s="10">
        <v>16.2</v>
      </c>
    </row>
    <row r="28" spans="1:11" x14ac:dyDescent="0.3">
      <c r="A28" s="3" t="s">
        <v>117</v>
      </c>
      <c r="B28" s="3" t="s">
        <v>115</v>
      </c>
      <c r="C28" s="5">
        <v>320</v>
      </c>
      <c r="D28" s="8">
        <v>75</v>
      </c>
      <c r="E28" s="8">
        <v>50</v>
      </c>
      <c r="F28" s="8">
        <v>5</v>
      </c>
      <c r="G28" s="10">
        <v>8.4</v>
      </c>
      <c r="H28" s="8">
        <v>8</v>
      </c>
      <c r="I28" s="8">
        <v>45</v>
      </c>
      <c r="J28" s="10">
        <v>19.2</v>
      </c>
    </row>
    <row r="29" spans="1:11" x14ac:dyDescent="0.3">
      <c r="A29" s="3" t="s">
        <v>58</v>
      </c>
      <c r="B29" s="3" t="s">
        <v>72</v>
      </c>
      <c r="C29" s="5">
        <v>315</v>
      </c>
      <c r="D29" s="8">
        <v>98</v>
      </c>
      <c r="E29" s="8">
        <v>52</v>
      </c>
      <c r="F29" s="8">
        <v>30</v>
      </c>
      <c r="G29" s="10">
        <v>30.01</v>
      </c>
      <c r="H29" s="8">
        <v>13</v>
      </c>
      <c r="I29" s="8">
        <v>12</v>
      </c>
      <c r="J29" s="10">
        <v>0</v>
      </c>
    </row>
    <row r="30" spans="1:11" x14ac:dyDescent="0.3">
      <c r="A30" s="3" t="s">
        <v>81</v>
      </c>
      <c r="B30" s="3" t="s">
        <v>84</v>
      </c>
      <c r="C30" s="5">
        <v>215</v>
      </c>
      <c r="D30" s="8">
        <v>60</v>
      </c>
      <c r="E30" s="8">
        <v>52</v>
      </c>
      <c r="F30" s="8">
        <v>55</v>
      </c>
      <c r="G30" s="10">
        <v>27</v>
      </c>
      <c r="H30" s="8">
        <v>10</v>
      </c>
      <c r="I30" s="8">
        <v>17</v>
      </c>
      <c r="J30" s="10">
        <v>46.8</v>
      </c>
    </row>
    <row r="31" spans="1:11" x14ac:dyDescent="0.3">
      <c r="A31" s="3" t="s">
        <v>46</v>
      </c>
      <c r="B31" s="3" t="s">
        <v>77</v>
      </c>
      <c r="C31" s="5">
        <v>327</v>
      </c>
      <c r="D31" s="8">
        <v>75</v>
      </c>
      <c r="E31" s="8">
        <v>52</v>
      </c>
      <c r="F31" s="8">
        <v>28</v>
      </c>
      <c r="G31" s="10">
        <v>22.3</v>
      </c>
      <c r="H31" s="8">
        <v>13</v>
      </c>
      <c r="I31" s="8">
        <v>28</v>
      </c>
      <c r="J31" s="10">
        <v>6.03</v>
      </c>
    </row>
    <row r="32" spans="1:11" x14ac:dyDescent="0.3">
      <c r="A32" s="3" t="s">
        <v>51</v>
      </c>
      <c r="B32" s="3" t="s">
        <v>67</v>
      </c>
      <c r="C32" s="5">
        <v>420</v>
      </c>
      <c r="D32" s="8">
        <v>75</v>
      </c>
      <c r="E32" s="8">
        <v>53</v>
      </c>
      <c r="F32" s="8">
        <v>2</v>
      </c>
      <c r="G32" s="10">
        <v>0</v>
      </c>
      <c r="H32" s="8">
        <v>11</v>
      </c>
      <c r="I32" s="8">
        <v>26</v>
      </c>
      <c r="J32" s="10">
        <v>0</v>
      </c>
    </row>
    <row r="33" spans="1:10" x14ac:dyDescent="0.3">
      <c r="A33" s="3" t="s">
        <v>82</v>
      </c>
      <c r="B33" s="3" t="s">
        <v>85</v>
      </c>
      <c r="C33" s="5">
        <v>360</v>
      </c>
      <c r="D33" s="8">
        <v>30</v>
      </c>
      <c r="E33" s="8">
        <v>50</v>
      </c>
      <c r="F33" s="8">
        <v>3</v>
      </c>
      <c r="G33" s="10">
        <v>34.21</v>
      </c>
      <c r="H33" s="8">
        <v>8</v>
      </c>
      <c r="I33" s="8">
        <v>38</v>
      </c>
      <c r="J33" s="10">
        <v>46.2</v>
      </c>
    </row>
    <row r="34" spans="1:10" x14ac:dyDescent="0.3">
      <c r="A34" s="3" t="s">
        <v>118</v>
      </c>
      <c r="B34" s="3" t="s">
        <v>119</v>
      </c>
      <c r="C34" s="5">
        <v>338</v>
      </c>
      <c r="D34" s="8">
        <v>38</v>
      </c>
      <c r="E34" s="8">
        <v>50</v>
      </c>
      <c r="F34" s="8">
        <v>1</v>
      </c>
      <c r="G34" s="10">
        <v>55.95</v>
      </c>
      <c r="H34" s="8">
        <v>7</v>
      </c>
      <c r="I34" s="8">
        <v>56</v>
      </c>
      <c r="J34" s="10">
        <v>39.549999999999997</v>
      </c>
    </row>
    <row r="35" spans="1:10" x14ac:dyDescent="0.3">
      <c r="A35" s="3" t="s">
        <v>56</v>
      </c>
      <c r="B35" s="3" t="s">
        <v>70</v>
      </c>
      <c r="C35" s="5">
        <v>208</v>
      </c>
      <c r="D35" s="8">
        <v>38</v>
      </c>
      <c r="E35" s="8">
        <v>52</v>
      </c>
      <c r="F35" s="8">
        <v>36</v>
      </c>
      <c r="G35" s="10">
        <v>1.81</v>
      </c>
      <c r="H35" s="8">
        <v>10</v>
      </c>
      <c r="I35" s="8">
        <v>7</v>
      </c>
      <c r="J35" s="10">
        <v>1.2</v>
      </c>
    </row>
    <row r="36" spans="1:10" x14ac:dyDescent="0.3">
      <c r="A36" s="3" t="s">
        <v>110</v>
      </c>
      <c r="B36" s="3" t="s">
        <v>109</v>
      </c>
      <c r="C36" s="5">
        <v>305</v>
      </c>
      <c r="D36" s="8">
        <v>75</v>
      </c>
      <c r="E36" s="8">
        <v>50</v>
      </c>
      <c r="F36" s="8">
        <v>19</v>
      </c>
      <c r="G36" s="10">
        <v>0</v>
      </c>
      <c r="H36" s="8">
        <v>8</v>
      </c>
      <c r="I36" s="8">
        <v>55</v>
      </c>
      <c r="J36" s="10">
        <v>0</v>
      </c>
    </row>
    <row r="37" spans="1:10" x14ac:dyDescent="0.3">
      <c r="A37" s="3" t="s">
        <v>74</v>
      </c>
      <c r="B37" s="3" t="s">
        <v>75</v>
      </c>
      <c r="C37" s="5">
        <v>321</v>
      </c>
      <c r="D37" s="8">
        <v>75</v>
      </c>
      <c r="E37" s="8">
        <v>52</v>
      </c>
      <c r="F37" s="8">
        <v>34</v>
      </c>
      <c r="G37" s="10">
        <v>20.309999999999999</v>
      </c>
      <c r="H37" s="8">
        <v>13</v>
      </c>
      <c r="I37" s="8">
        <v>25</v>
      </c>
      <c r="J37" s="10">
        <v>34.18</v>
      </c>
    </row>
    <row r="38" spans="1:10" x14ac:dyDescent="0.3">
      <c r="A38" s="3" t="s">
        <v>45</v>
      </c>
      <c r="B38" s="3" t="s">
        <v>28</v>
      </c>
      <c r="C38" s="5">
        <v>399</v>
      </c>
      <c r="D38" s="8">
        <v>90</v>
      </c>
      <c r="E38" s="8">
        <v>52</v>
      </c>
      <c r="F38" s="8">
        <v>24</v>
      </c>
      <c r="G38" s="10">
        <v>34.200000000000003</v>
      </c>
      <c r="H38" s="8">
        <v>13</v>
      </c>
      <c r="I38" s="8">
        <v>26</v>
      </c>
      <c r="J38" s="10">
        <v>3.6</v>
      </c>
    </row>
    <row r="39" spans="1:10" x14ac:dyDescent="0.3">
      <c r="A39" s="3" t="s">
        <v>80</v>
      </c>
      <c r="B39" s="3" t="s">
        <v>83</v>
      </c>
      <c r="C39" s="5">
        <v>235</v>
      </c>
      <c r="D39" s="8">
        <v>75</v>
      </c>
      <c r="E39" s="8">
        <v>53</v>
      </c>
      <c r="F39" s="8">
        <v>43</v>
      </c>
      <c r="G39" s="10">
        <v>0</v>
      </c>
      <c r="H39" s="8">
        <v>10</v>
      </c>
      <c r="I39" s="8">
        <v>19</v>
      </c>
      <c r="J39" s="10">
        <v>0</v>
      </c>
    </row>
    <row r="40" spans="1:10" x14ac:dyDescent="0.3">
      <c r="A40" s="3" t="s">
        <v>80</v>
      </c>
      <c r="B40" s="3" t="s">
        <v>83</v>
      </c>
      <c r="C40" s="5">
        <v>235</v>
      </c>
      <c r="D40" s="8">
        <v>75</v>
      </c>
      <c r="E40" s="8">
        <v>53</v>
      </c>
      <c r="F40" s="8">
        <v>43</v>
      </c>
      <c r="G40" s="10">
        <v>0</v>
      </c>
      <c r="H40" s="8">
        <v>10</v>
      </c>
      <c r="I40" s="8">
        <v>19</v>
      </c>
      <c r="J40" s="10">
        <v>0</v>
      </c>
    </row>
    <row r="41" spans="1:10" x14ac:dyDescent="0.3">
      <c r="A41" s="3" t="s">
        <v>101</v>
      </c>
      <c r="B41" s="3" t="s">
        <v>102</v>
      </c>
      <c r="C41" s="5">
        <v>355</v>
      </c>
      <c r="D41" s="8">
        <v>75</v>
      </c>
      <c r="E41" s="8">
        <v>52</v>
      </c>
      <c r="F41" s="8">
        <v>9</v>
      </c>
      <c r="G41" s="10">
        <v>14.78</v>
      </c>
      <c r="H41" s="8">
        <v>10</v>
      </c>
      <c r="I41" s="8">
        <v>25</v>
      </c>
      <c r="J41" s="10">
        <v>35.68</v>
      </c>
    </row>
    <row r="42" spans="1:10" x14ac:dyDescent="0.3">
      <c r="A42" s="3" t="s">
        <v>50</v>
      </c>
      <c r="B42" s="3" t="s">
        <v>66</v>
      </c>
      <c r="C42" s="5">
        <v>405</v>
      </c>
      <c r="D42" s="8">
        <v>75</v>
      </c>
      <c r="E42" s="8">
        <v>52</v>
      </c>
      <c r="F42" s="8">
        <v>52</v>
      </c>
      <c r="G42" s="10">
        <v>0.01</v>
      </c>
      <c r="H42" s="8">
        <v>9</v>
      </c>
      <c r="I42" s="8">
        <v>35</v>
      </c>
      <c r="J42" s="10">
        <v>0</v>
      </c>
    </row>
    <row r="43" spans="1:10" x14ac:dyDescent="0.3">
      <c r="A43" s="3" t="s">
        <v>114</v>
      </c>
      <c r="B43" s="3" t="s">
        <v>113</v>
      </c>
      <c r="C43" s="5">
        <v>308</v>
      </c>
      <c r="D43" s="8">
        <v>75</v>
      </c>
      <c r="E43" s="8">
        <v>52</v>
      </c>
      <c r="F43" s="8">
        <v>25</v>
      </c>
      <c r="G43" s="10">
        <v>15</v>
      </c>
      <c r="H43" s="8">
        <v>13</v>
      </c>
      <c r="I43" s="8">
        <v>9</v>
      </c>
      <c r="J43" s="10">
        <v>0</v>
      </c>
    </row>
    <row r="44" spans="1:10" x14ac:dyDescent="0.3">
      <c r="A44" s="3" t="s">
        <v>120</v>
      </c>
      <c r="B44" s="3" t="s">
        <v>34</v>
      </c>
      <c r="C44" s="5">
        <v>399</v>
      </c>
      <c r="D44" s="8">
        <v>38</v>
      </c>
      <c r="E44" s="8">
        <v>50</v>
      </c>
      <c r="F44" s="8">
        <v>2</v>
      </c>
      <c r="G44" s="10">
        <v>56.4</v>
      </c>
      <c r="H44" s="8">
        <v>8</v>
      </c>
      <c r="I44" s="8">
        <v>19</v>
      </c>
      <c r="J44" s="10">
        <v>43.2</v>
      </c>
    </row>
    <row r="45" spans="1:10" x14ac:dyDescent="0.3">
      <c r="A45" s="3" t="s">
        <v>48</v>
      </c>
      <c r="B45" s="3" t="s">
        <v>18</v>
      </c>
      <c r="C45" s="5">
        <v>419</v>
      </c>
      <c r="D45" s="8">
        <v>38</v>
      </c>
      <c r="E45" s="8">
        <v>52.27</v>
      </c>
      <c r="F45" s="8">
        <v>27</v>
      </c>
      <c r="G45" s="10">
        <v>33.590000000000003</v>
      </c>
      <c r="H45" s="8">
        <v>9</v>
      </c>
      <c r="I45" s="8">
        <v>27</v>
      </c>
      <c r="J45" s="10">
        <v>16.8</v>
      </c>
    </row>
    <row r="46" spans="1:10" x14ac:dyDescent="0.3">
      <c r="A46" s="3"/>
      <c r="B46" s="3"/>
      <c r="C46" s="5"/>
      <c r="D46" s="8"/>
      <c r="E46" s="8"/>
      <c r="F46" s="8"/>
      <c r="G46" s="10"/>
      <c r="H46" s="8"/>
      <c r="I46" s="8"/>
      <c r="J46" s="10"/>
    </row>
    <row r="47" spans="1:10" x14ac:dyDescent="0.3">
      <c r="A47" s="3"/>
      <c r="B47" s="3"/>
      <c r="C47" s="5"/>
      <c r="D47" s="8"/>
      <c r="E47" s="8"/>
      <c r="F47" s="8"/>
      <c r="G47" s="10"/>
      <c r="H47" s="8"/>
      <c r="I47" s="8"/>
      <c r="J47" s="10"/>
    </row>
    <row r="48" spans="1:10" x14ac:dyDescent="0.3">
      <c r="A48" s="3"/>
      <c r="B48" s="3"/>
      <c r="C48" s="5"/>
      <c r="D48" s="8"/>
      <c r="E48" s="8"/>
      <c r="F48" s="8"/>
      <c r="G48" s="10"/>
      <c r="H48" s="8"/>
      <c r="I48" s="8"/>
      <c r="J48" s="10"/>
    </row>
    <row r="49" spans="1:10" x14ac:dyDescent="0.3">
      <c r="A49" s="3"/>
      <c r="B49" s="3"/>
      <c r="C49" s="5"/>
      <c r="D49" s="8"/>
      <c r="E49" s="8"/>
      <c r="F49" s="8"/>
      <c r="G49" s="10"/>
      <c r="H49" s="8"/>
      <c r="I49" s="8"/>
      <c r="J49" s="10"/>
    </row>
    <row r="50" spans="1:10" x14ac:dyDescent="0.3">
      <c r="A50" s="3"/>
      <c r="B50" s="3"/>
      <c r="C50" s="5"/>
      <c r="D50" s="8"/>
      <c r="E50" s="8"/>
      <c r="F50" s="8"/>
      <c r="G50" s="10"/>
      <c r="H50" s="8"/>
      <c r="I50" s="8"/>
      <c r="J50" s="10"/>
    </row>
  </sheetData>
  <autoFilter ref="A1:J45">
    <filterColumn colId="4" showButton="0"/>
    <filterColumn colId="5" showButton="0"/>
    <filterColumn colId="7" showButton="0"/>
    <filterColumn colId="8" showButton="0"/>
  </autoFilter>
  <sortState ref="A2:J50">
    <sortCondition ref="B2:B50"/>
  </sortState>
  <mergeCells count="2">
    <mergeCell ref="E1:G1"/>
    <mergeCell ref="H1:J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3" sqref="B3"/>
    </sheetView>
  </sheetViews>
  <sheetFormatPr defaultRowHeight="14.4" x14ac:dyDescent="0.3"/>
  <cols>
    <col min="2" max="2" width="16.21875" bestFit="1" customWidth="1"/>
  </cols>
  <sheetData>
    <row r="1" spans="1:13" x14ac:dyDescent="0.3">
      <c r="A1" s="12" t="s">
        <v>10</v>
      </c>
      <c r="B1" s="12" t="s">
        <v>11</v>
      </c>
      <c r="C1" s="12" t="s">
        <v>12</v>
      </c>
      <c r="D1" s="42" t="s">
        <v>141</v>
      </c>
      <c r="E1" s="42"/>
      <c r="F1" s="42"/>
      <c r="G1" s="42"/>
      <c r="H1" s="42"/>
      <c r="I1" s="42" t="s">
        <v>90</v>
      </c>
      <c r="J1" s="42"/>
      <c r="K1" s="42"/>
      <c r="L1" s="42"/>
      <c r="M1" s="42"/>
    </row>
    <row r="2" spans="1:13" x14ac:dyDescent="0.3">
      <c r="A2" s="12"/>
      <c r="B2" s="12"/>
      <c r="C2" s="12"/>
      <c r="D2" s="15" t="s">
        <v>125</v>
      </c>
      <c r="E2" s="15" t="s">
        <v>140</v>
      </c>
      <c r="F2" s="15" t="s">
        <v>139</v>
      </c>
      <c r="G2" s="15" t="s">
        <v>128</v>
      </c>
      <c r="H2" s="15" t="s">
        <v>127</v>
      </c>
      <c r="I2" s="15" t="s">
        <v>125</v>
      </c>
      <c r="J2" s="15" t="s">
        <v>140</v>
      </c>
      <c r="K2" s="15" t="s">
        <v>139</v>
      </c>
      <c r="L2" s="15" t="s">
        <v>128</v>
      </c>
      <c r="M2" s="15" t="s">
        <v>127</v>
      </c>
    </row>
    <row r="3" spans="1:13" x14ac:dyDescent="0.3">
      <c r="A3" s="18" t="s">
        <v>13</v>
      </c>
      <c r="B3" s="18" t="s">
        <v>14</v>
      </c>
      <c r="C3" s="3" t="s">
        <v>15</v>
      </c>
      <c r="D3" s="17" t="s">
        <v>138</v>
      </c>
      <c r="E3" s="17" t="s">
        <v>138</v>
      </c>
      <c r="F3" s="17" t="s">
        <v>138</v>
      </c>
      <c r="G3" s="17" t="s">
        <v>138</v>
      </c>
      <c r="H3" s="17" t="s">
        <v>138</v>
      </c>
      <c r="I3" s="21">
        <v>54</v>
      </c>
      <c r="J3" s="21">
        <v>50</v>
      </c>
      <c r="K3" s="21">
        <v>55</v>
      </c>
      <c r="L3" s="21">
        <v>53</v>
      </c>
      <c r="M3" s="21">
        <v>51</v>
      </c>
    </row>
    <row r="4" spans="1:13" x14ac:dyDescent="0.3">
      <c r="A4" s="18" t="s">
        <v>39</v>
      </c>
      <c r="B4" s="18" t="s">
        <v>16</v>
      </c>
      <c r="C4" s="3" t="s">
        <v>15</v>
      </c>
      <c r="D4" s="17" t="s">
        <v>138</v>
      </c>
      <c r="E4" s="17" t="s">
        <v>138</v>
      </c>
      <c r="F4" s="17" t="s">
        <v>138</v>
      </c>
      <c r="G4" s="17" t="s">
        <v>138</v>
      </c>
      <c r="H4" s="17" t="s">
        <v>138</v>
      </c>
      <c r="I4" s="21">
        <v>128</v>
      </c>
      <c r="J4" s="21">
        <v>128</v>
      </c>
      <c r="K4" s="21">
        <v>129</v>
      </c>
      <c r="L4" s="21">
        <v>114</v>
      </c>
      <c r="M4" s="20" t="s">
        <v>168</v>
      </c>
    </row>
    <row r="5" spans="1:13" x14ac:dyDescent="0.3">
      <c r="A5" s="18" t="s">
        <v>19</v>
      </c>
      <c r="B5" s="18" t="s">
        <v>20</v>
      </c>
      <c r="C5" s="3" t="s">
        <v>15</v>
      </c>
      <c r="D5" s="17" t="s">
        <v>138</v>
      </c>
      <c r="E5" s="17" t="s">
        <v>138</v>
      </c>
      <c r="F5" s="17" t="s">
        <v>138</v>
      </c>
      <c r="G5" s="17" t="s">
        <v>138</v>
      </c>
      <c r="H5" s="17" t="s">
        <v>138</v>
      </c>
      <c r="I5" s="21">
        <v>73</v>
      </c>
      <c r="J5" s="21">
        <v>66</v>
      </c>
      <c r="K5" s="21">
        <v>73</v>
      </c>
      <c r="L5" s="21">
        <v>69</v>
      </c>
      <c r="M5" s="21">
        <v>64</v>
      </c>
    </row>
    <row r="6" spans="1:13" x14ac:dyDescent="0.3">
      <c r="A6" s="18" t="s">
        <v>37</v>
      </c>
      <c r="B6" s="18" t="s">
        <v>38</v>
      </c>
      <c r="C6" s="3" t="s">
        <v>15</v>
      </c>
      <c r="D6" s="17" t="s">
        <v>138</v>
      </c>
      <c r="E6" s="17" t="s">
        <v>138</v>
      </c>
      <c r="F6" s="17" t="s">
        <v>138</v>
      </c>
      <c r="G6" s="17" t="s">
        <v>138</v>
      </c>
      <c r="H6" s="17" t="s">
        <v>138</v>
      </c>
      <c r="I6" s="21">
        <v>245</v>
      </c>
      <c r="J6" s="21">
        <v>245</v>
      </c>
      <c r="K6" s="21">
        <v>245</v>
      </c>
      <c r="L6" s="21">
        <v>244</v>
      </c>
      <c r="M6" s="20" t="s">
        <v>168</v>
      </c>
    </row>
    <row r="7" spans="1:13" x14ac:dyDescent="0.3">
      <c r="A7" s="18" t="s">
        <v>17</v>
      </c>
      <c r="B7" s="18" t="s">
        <v>18</v>
      </c>
      <c r="C7" s="3" t="s">
        <v>15</v>
      </c>
      <c r="D7" s="17" t="s">
        <v>138</v>
      </c>
      <c r="E7" s="17" t="s">
        <v>138</v>
      </c>
      <c r="F7" s="17" t="s">
        <v>138</v>
      </c>
      <c r="G7" s="17" t="s">
        <v>138</v>
      </c>
      <c r="H7" s="17" t="s">
        <v>138</v>
      </c>
      <c r="I7" s="21">
        <v>187</v>
      </c>
      <c r="J7" s="21">
        <v>187</v>
      </c>
      <c r="K7" s="21">
        <v>187</v>
      </c>
      <c r="L7" s="21">
        <v>187</v>
      </c>
      <c r="M7" s="21">
        <v>173</v>
      </c>
    </row>
    <row r="8" spans="1:13" x14ac:dyDescent="0.3">
      <c r="A8" s="18" t="s">
        <v>22</v>
      </c>
      <c r="B8" s="18" t="s">
        <v>21</v>
      </c>
      <c r="C8" s="3" t="s">
        <v>98</v>
      </c>
      <c r="D8" s="17" t="s">
        <v>138</v>
      </c>
      <c r="E8" s="17" t="s">
        <v>138</v>
      </c>
      <c r="F8" s="17" t="s">
        <v>138</v>
      </c>
      <c r="G8" s="17" t="s">
        <v>138</v>
      </c>
      <c r="H8" s="17" t="s">
        <v>138</v>
      </c>
      <c r="I8" s="21">
        <v>53</v>
      </c>
      <c r="J8" s="21">
        <v>53</v>
      </c>
      <c r="K8" s="21">
        <v>53</v>
      </c>
      <c r="L8" s="21">
        <v>53</v>
      </c>
      <c r="M8" s="21">
        <v>41</v>
      </c>
    </row>
    <row r="9" spans="1:13" x14ac:dyDescent="0.3">
      <c r="A9" s="3" t="s">
        <v>23</v>
      </c>
      <c r="B9" s="3" t="s">
        <v>24</v>
      </c>
      <c r="C9" s="3"/>
      <c r="D9" s="17" t="s">
        <v>138</v>
      </c>
      <c r="E9" s="17" t="s">
        <v>138</v>
      </c>
      <c r="F9" s="17" t="s">
        <v>143</v>
      </c>
      <c r="G9" s="17" t="s">
        <v>143</v>
      </c>
      <c r="H9" s="17" t="s">
        <v>143</v>
      </c>
      <c r="I9" s="16">
        <v>194</v>
      </c>
      <c r="J9" s="16">
        <v>145</v>
      </c>
      <c r="K9" s="19" t="s">
        <v>143</v>
      </c>
      <c r="L9" s="16" t="s">
        <v>143</v>
      </c>
      <c r="M9" s="20" t="s">
        <v>168</v>
      </c>
    </row>
    <row r="10" spans="1:13" x14ac:dyDescent="0.3">
      <c r="A10" s="18" t="s">
        <v>25</v>
      </c>
      <c r="B10" s="18" t="s">
        <v>26</v>
      </c>
      <c r="C10" s="3" t="s">
        <v>15</v>
      </c>
      <c r="D10" s="17" t="s">
        <v>138</v>
      </c>
      <c r="E10" s="17" t="s">
        <v>138</v>
      </c>
      <c r="F10" s="17" t="s">
        <v>138</v>
      </c>
      <c r="G10" s="17" t="s">
        <v>138</v>
      </c>
      <c r="H10" s="17" t="s">
        <v>142</v>
      </c>
      <c r="I10" s="21">
        <v>122</v>
      </c>
      <c r="J10" s="21">
        <v>122</v>
      </c>
      <c r="K10" s="21">
        <v>122</v>
      </c>
      <c r="L10" s="21">
        <v>122</v>
      </c>
      <c r="M10" s="21">
        <v>122</v>
      </c>
    </row>
    <row r="11" spans="1:13" x14ac:dyDescent="0.3">
      <c r="A11" s="18" t="s">
        <v>27</v>
      </c>
      <c r="B11" s="18" t="s">
        <v>28</v>
      </c>
      <c r="C11" s="3" t="s">
        <v>15</v>
      </c>
      <c r="D11" s="17" t="s">
        <v>138</v>
      </c>
      <c r="E11" s="17" t="s">
        <v>138</v>
      </c>
      <c r="F11" s="17" t="s">
        <v>138</v>
      </c>
      <c r="G11" s="17" t="s">
        <v>138</v>
      </c>
      <c r="H11" s="17" t="s">
        <v>138</v>
      </c>
      <c r="I11" s="21">
        <v>163</v>
      </c>
      <c r="J11" s="21">
        <v>156</v>
      </c>
      <c r="K11" s="21">
        <v>167</v>
      </c>
      <c r="L11" s="21">
        <v>164</v>
      </c>
      <c r="M11" s="21">
        <v>158</v>
      </c>
    </row>
    <row r="12" spans="1:13" x14ac:dyDescent="0.3">
      <c r="A12" s="18" t="s">
        <v>29</v>
      </c>
      <c r="B12" s="18" t="s">
        <v>30</v>
      </c>
      <c r="C12" s="3" t="s">
        <v>98</v>
      </c>
      <c r="D12" s="17" t="s">
        <v>138</v>
      </c>
      <c r="E12" s="17" t="s">
        <v>138</v>
      </c>
      <c r="F12" s="17" t="s">
        <v>138</v>
      </c>
      <c r="G12" s="17" t="s">
        <v>138</v>
      </c>
      <c r="H12" s="17" t="s">
        <v>138</v>
      </c>
      <c r="I12" s="21">
        <v>1947</v>
      </c>
      <c r="J12" s="21">
        <v>1947</v>
      </c>
      <c r="K12" s="21">
        <v>1947</v>
      </c>
      <c r="L12" s="21">
        <v>1919</v>
      </c>
      <c r="M12" s="21">
        <v>1918</v>
      </c>
    </row>
    <row r="13" spans="1:13" x14ac:dyDescent="0.3">
      <c r="A13" s="18" t="s">
        <v>31</v>
      </c>
      <c r="B13" s="18" t="s">
        <v>32</v>
      </c>
      <c r="C13" s="3" t="s">
        <v>15</v>
      </c>
      <c r="D13" s="17" t="s">
        <v>138</v>
      </c>
      <c r="E13" s="17" t="s">
        <v>138</v>
      </c>
      <c r="F13" s="17" t="s">
        <v>138</v>
      </c>
      <c r="G13" s="17" t="s">
        <v>138</v>
      </c>
      <c r="H13" s="17" t="s">
        <v>138</v>
      </c>
      <c r="I13" s="21">
        <v>230</v>
      </c>
      <c r="J13" s="21">
        <v>230</v>
      </c>
      <c r="K13" s="21">
        <v>229</v>
      </c>
      <c r="L13" s="21">
        <v>229</v>
      </c>
      <c r="M13" s="21">
        <v>219</v>
      </c>
    </row>
    <row r="14" spans="1:13" x14ac:dyDescent="0.3">
      <c r="A14" s="18" t="s">
        <v>33</v>
      </c>
      <c r="B14" s="18" t="s">
        <v>34</v>
      </c>
      <c r="C14" s="3" t="s">
        <v>15</v>
      </c>
      <c r="D14" s="17" t="s">
        <v>138</v>
      </c>
      <c r="E14" s="17" t="s">
        <v>138</v>
      </c>
      <c r="F14" s="17" t="s">
        <v>138</v>
      </c>
      <c r="G14" s="17" t="s">
        <v>138</v>
      </c>
      <c r="H14" s="17" t="s">
        <v>138</v>
      </c>
      <c r="I14" s="21">
        <v>461</v>
      </c>
      <c r="J14" s="21">
        <v>461</v>
      </c>
      <c r="K14" s="21">
        <v>461</v>
      </c>
      <c r="L14" s="21">
        <v>452</v>
      </c>
      <c r="M14" s="21">
        <v>456</v>
      </c>
    </row>
    <row r="15" spans="1:13" x14ac:dyDescent="0.3">
      <c r="A15" s="18" t="s">
        <v>35</v>
      </c>
      <c r="B15" s="18" t="s">
        <v>36</v>
      </c>
      <c r="C15" s="3" t="s">
        <v>15</v>
      </c>
      <c r="D15" s="17" t="s">
        <v>138</v>
      </c>
      <c r="E15" s="17" t="s">
        <v>138</v>
      </c>
      <c r="F15" s="17" t="s">
        <v>138</v>
      </c>
      <c r="G15" s="17" t="s">
        <v>138</v>
      </c>
      <c r="H15" s="17" t="s">
        <v>138</v>
      </c>
      <c r="I15" s="21">
        <v>364</v>
      </c>
      <c r="J15" s="21">
        <v>364</v>
      </c>
      <c r="K15" s="21">
        <v>364</v>
      </c>
      <c r="L15" s="21">
        <v>354</v>
      </c>
      <c r="M15" s="21">
        <v>338</v>
      </c>
    </row>
    <row r="16" spans="1:13" x14ac:dyDescent="0.3">
      <c r="A16" s="18" t="s">
        <v>144</v>
      </c>
      <c r="B16" s="18" t="s">
        <v>145</v>
      </c>
      <c r="C16" s="3" t="s">
        <v>98</v>
      </c>
      <c r="D16" s="17" t="s">
        <v>138</v>
      </c>
      <c r="E16" s="17" t="s">
        <v>138</v>
      </c>
      <c r="F16" s="17" t="s">
        <v>138</v>
      </c>
      <c r="G16" s="17" t="s">
        <v>138</v>
      </c>
      <c r="H16" s="17" t="s">
        <v>138</v>
      </c>
      <c r="I16" s="21">
        <v>21</v>
      </c>
      <c r="J16" s="21">
        <v>21</v>
      </c>
      <c r="K16" s="21">
        <v>21</v>
      </c>
      <c r="L16" s="21">
        <v>20</v>
      </c>
      <c r="M16" s="21">
        <v>15</v>
      </c>
    </row>
    <row r="17" spans="1:13" x14ac:dyDescent="0.3">
      <c r="A17" s="18" t="s">
        <v>99</v>
      </c>
      <c r="B17" s="18" t="s">
        <v>91</v>
      </c>
      <c r="C17" s="3" t="s">
        <v>98</v>
      </c>
      <c r="D17" s="17" t="s">
        <v>138</v>
      </c>
      <c r="E17" s="17" t="s">
        <v>138</v>
      </c>
      <c r="F17" s="17" t="s">
        <v>138</v>
      </c>
      <c r="G17" s="17" t="s">
        <v>138</v>
      </c>
      <c r="H17" s="17" t="s">
        <v>138</v>
      </c>
      <c r="I17" s="21">
        <v>410</v>
      </c>
      <c r="J17" s="21">
        <v>410</v>
      </c>
      <c r="K17" s="21">
        <v>412</v>
      </c>
      <c r="L17" s="21">
        <v>412</v>
      </c>
      <c r="M17" s="20" t="s">
        <v>168</v>
      </c>
    </row>
    <row r="18" spans="1:13" x14ac:dyDescent="0.3">
      <c r="A18" s="18" t="s">
        <v>105</v>
      </c>
      <c r="B18" s="18" t="s">
        <v>92</v>
      </c>
      <c r="C18" s="3" t="s">
        <v>15</v>
      </c>
      <c r="D18" s="17" t="s">
        <v>138</v>
      </c>
      <c r="E18" s="17" t="s">
        <v>138</v>
      </c>
      <c r="F18" s="17" t="s">
        <v>138</v>
      </c>
      <c r="G18" s="17" t="s">
        <v>138</v>
      </c>
      <c r="H18" s="17" t="s">
        <v>138</v>
      </c>
      <c r="I18" s="21">
        <v>1017</v>
      </c>
      <c r="J18" s="21">
        <v>1017</v>
      </c>
      <c r="K18" s="21">
        <v>1018</v>
      </c>
      <c r="L18" s="21">
        <v>1016</v>
      </c>
      <c r="M18" s="21">
        <v>1014</v>
      </c>
    </row>
    <row r="19" spans="1:13" x14ac:dyDescent="0.3">
      <c r="A19" s="3" t="s">
        <v>100</v>
      </c>
      <c r="B19" s="3" t="s">
        <v>93</v>
      </c>
      <c r="C19" s="3" t="s">
        <v>98</v>
      </c>
      <c r="D19" s="17" t="s">
        <v>138</v>
      </c>
      <c r="E19" s="17" t="s">
        <v>138</v>
      </c>
      <c r="F19" s="17" t="s">
        <v>143</v>
      </c>
      <c r="G19" s="17" t="s">
        <v>138</v>
      </c>
      <c r="H19" s="17" t="s">
        <v>142</v>
      </c>
      <c r="I19" s="21">
        <v>174</v>
      </c>
      <c r="J19" s="16"/>
      <c r="K19" s="19" t="s">
        <v>143</v>
      </c>
      <c r="L19" s="21">
        <v>174</v>
      </c>
      <c r="M19" s="21">
        <v>168</v>
      </c>
    </row>
    <row r="20" spans="1:13" x14ac:dyDescent="0.3">
      <c r="A20" s="18" t="s">
        <v>97</v>
      </c>
      <c r="B20" s="18" t="s">
        <v>94</v>
      </c>
      <c r="C20" s="3" t="s">
        <v>98</v>
      </c>
      <c r="D20" s="17" t="s">
        <v>138</v>
      </c>
      <c r="E20" s="17" t="s">
        <v>138</v>
      </c>
      <c r="F20" s="17" t="s">
        <v>138</v>
      </c>
      <c r="G20" s="17" t="s">
        <v>138</v>
      </c>
      <c r="H20" s="17" t="s">
        <v>138</v>
      </c>
      <c r="I20" s="21">
        <v>65</v>
      </c>
      <c r="J20" s="21">
        <v>65</v>
      </c>
      <c r="K20" s="21">
        <v>65</v>
      </c>
      <c r="L20" s="21">
        <v>63</v>
      </c>
      <c r="M20" s="21">
        <v>53</v>
      </c>
    </row>
    <row r="21" spans="1:13" x14ac:dyDescent="0.3">
      <c r="A21" s="3" t="s">
        <v>96</v>
      </c>
      <c r="B21" s="3" t="s">
        <v>95</v>
      </c>
      <c r="C21" s="3" t="s">
        <v>98</v>
      </c>
      <c r="D21" s="17" t="s">
        <v>138</v>
      </c>
      <c r="E21" s="17" t="s">
        <v>138</v>
      </c>
      <c r="F21" s="17" t="s">
        <v>143</v>
      </c>
      <c r="G21" s="17" t="s">
        <v>138</v>
      </c>
      <c r="H21" s="17" t="s">
        <v>143</v>
      </c>
      <c r="I21" s="16">
        <v>80</v>
      </c>
      <c r="J21" s="16"/>
      <c r="K21" s="19" t="s">
        <v>143</v>
      </c>
      <c r="L21" s="20" t="s">
        <v>168</v>
      </c>
      <c r="M21" s="20" t="s">
        <v>168</v>
      </c>
    </row>
    <row r="22" spans="1:13" x14ac:dyDescent="0.3">
      <c r="A22" s="18" t="s">
        <v>146</v>
      </c>
      <c r="B22" s="18" t="s">
        <v>147</v>
      </c>
      <c r="C22" s="3" t="s">
        <v>98</v>
      </c>
      <c r="D22" s="17" t="s">
        <v>138</v>
      </c>
      <c r="E22" s="17" t="s">
        <v>138</v>
      </c>
      <c r="F22" s="17" t="s">
        <v>138</v>
      </c>
      <c r="G22" s="17" t="s">
        <v>143</v>
      </c>
      <c r="H22" s="17" t="s">
        <v>148</v>
      </c>
      <c r="I22" s="21">
        <v>81</v>
      </c>
      <c r="J22" s="21">
        <v>81</v>
      </c>
      <c r="K22" s="21">
        <v>81</v>
      </c>
      <c r="L22" s="20" t="s">
        <v>168</v>
      </c>
      <c r="M22" s="20" t="s">
        <v>168</v>
      </c>
    </row>
    <row r="23" spans="1:13" x14ac:dyDescent="0.3">
      <c r="A23" s="18" t="s">
        <v>190</v>
      </c>
      <c r="B23" s="18" t="s">
        <v>189</v>
      </c>
      <c r="C23" s="3"/>
      <c r="D23" s="17"/>
      <c r="E23" s="17"/>
      <c r="F23" s="17"/>
      <c r="G23" s="17"/>
      <c r="H23" s="17"/>
      <c r="I23" s="21"/>
      <c r="J23" s="21"/>
      <c r="K23" s="21"/>
      <c r="L23" s="16"/>
      <c r="M23" s="16"/>
    </row>
    <row r="24" spans="1:13" x14ac:dyDescent="0.3">
      <c r="A24" s="3"/>
      <c r="B24" s="3"/>
      <c r="C24" s="3"/>
      <c r="D24" s="17"/>
      <c r="E24" s="17"/>
      <c r="F24" s="17"/>
      <c r="G24" s="17"/>
      <c r="H24" s="17"/>
      <c r="I24" s="16"/>
      <c r="J24" s="16"/>
      <c r="K24" s="16"/>
      <c r="L24" s="16"/>
      <c r="M24" s="16"/>
    </row>
    <row r="25" spans="1:13" x14ac:dyDescent="0.3">
      <c r="A25" s="3"/>
      <c r="B25" s="3"/>
      <c r="C25" s="3"/>
      <c r="D25" s="17"/>
      <c r="E25" s="17"/>
      <c r="F25" s="17"/>
      <c r="G25" s="17"/>
      <c r="H25" s="17"/>
      <c r="I25" s="16"/>
      <c r="J25" s="16"/>
      <c r="K25" s="16"/>
      <c r="L25" s="16"/>
      <c r="M25" s="16"/>
    </row>
    <row r="26" spans="1:13" x14ac:dyDescent="0.3">
      <c r="A26" s="3"/>
      <c r="B26" s="3"/>
      <c r="C26" s="3"/>
      <c r="D26" s="17"/>
      <c r="E26" s="17"/>
      <c r="F26" s="17"/>
      <c r="G26" s="17"/>
      <c r="H26" s="17"/>
      <c r="I26" s="16"/>
      <c r="J26" s="16"/>
      <c r="K26" s="16"/>
      <c r="L26" s="16"/>
      <c r="M26" s="16"/>
    </row>
    <row r="27" spans="1:13" x14ac:dyDescent="0.3">
      <c r="A27" s="3"/>
      <c r="B27" s="3"/>
      <c r="C27" s="3"/>
      <c r="D27" s="17"/>
      <c r="E27" s="17"/>
      <c r="F27" s="17"/>
      <c r="G27" s="17"/>
      <c r="H27" s="17"/>
      <c r="I27" s="16"/>
      <c r="J27" s="16"/>
      <c r="K27" s="16"/>
      <c r="L27" s="16"/>
      <c r="M27" s="16"/>
    </row>
  </sheetData>
  <sortState ref="A2:C14">
    <sortCondition ref="C2:C14"/>
  </sortState>
  <mergeCells count="2">
    <mergeCell ref="D1:H1"/>
    <mergeCell ref="I1:M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0"/>
  <sheetViews>
    <sheetView workbookViewId="0">
      <selection activeCell="G25" sqref="G25"/>
    </sheetView>
  </sheetViews>
  <sheetFormatPr defaultRowHeight="14.4" x14ac:dyDescent="0.3"/>
  <cols>
    <col min="3" max="3" width="10.77734375" bestFit="1" customWidth="1"/>
  </cols>
  <sheetData>
    <row r="1" spans="3:7" x14ac:dyDescent="0.3">
      <c r="D1" s="1" t="s">
        <v>125</v>
      </c>
      <c r="E1" s="1" t="s">
        <v>126</v>
      </c>
      <c r="F1" s="1" t="s">
        <v>127</v>
      </c>
      <c r="G1" s="1" t="s">
        <v>128</v>
      </c>
    </row>
    <row r="2" spans="3:7" x14ac:dyDescent="0.3">
      <c r="C2" t="s">
        <v>129</v>
      </c>
      <c r="D2" s="1" t="s">
        <v>138</v>
      </c>
      <c r="E2" s="1" t="s">
        <v>138</v>
      </c>
      <c r="F2" s="1"/>
      <c r="G2" s="1"/>
    </row>
    <row r="3" spans="3:7" x14ac:dyDescent="0.3">
      <c r="C3" t="s">
        <v>130</v>
      </c>
      <c r="D3" s="1" t="s">
        <v>138</v>
      </c>
      <c r="E3" s="1" t="s">
        <v>138</v>
      </c>
      <c r="F3" s="1"/>
      <c r="G3" s="1"/>
    </row>
    <row r="4" spans="3:7" x14ac:dyDescent="0.3">
      <c r="C4" t="s">
        <v>131</v>
      </c>
      <c r="D4" s="1" t="s">
        <v>138</v>
      </c>
      <c r="E4" s="1" t="s">
        <v>138</v>
      </c>
      <c r="F4" s="1"/>
      <c r="G4" s="1" t="s">
        <v>138</v>
      </c>
    </row>
    <row r="5" spans="3:7" x14ac:dyDescent="0.3">
      <c r="C5" t="s">
        <v>132</v>
      </c>
      <c r="D5" s="1" t="s">
        <v>138</v>
      </c>
      <c r="E5" s="1" t="s">
        <v>138</v>
      </c>
      <c r="F5" s="1"/>
      <c r="G5" s="1"/>
    </row>
    <row r="6" spans="3:7" x14ac:dyDescent="0.3">
      <c r="C6" t="s">
        <v>133</v>
      </c>
      <c r="D6" s="1" t="s">
        <v>138</v>
      </c>
      <c r="E6" s="1" t="s">
        <v>138</v>
      </c>
      <c r="F6" s="1"/>
      <c r="G6" s="1"/>
    </row>
    <row r="7" spans="3:7" x14ac:dyDescent="0.3">
      <c r="C7" t="s">
        <v>134</v>
      </c>
      <c r="D7" s="1" t="s">
        <v>138</v>
      </c>
      <c r="E7" s="1" t="s">
        <v>138</v>
      </c>
      <c r="F7" s="1"/>
      <c r="G7" s="1"/>
    </row>
    <row r="8" spans="3:7" x14ac:dyDescent="0.3">
      <c r="C8" t="s">
        <v>135</v>
      </c>
      <c r="D8" s="1" t="s">
        <v>138</v>
      </c>
      <c r="E8" s="1" t="s">
        <v>138</v>
      </c>
      <c r="F8" s="1"/>
      <c r="G8" s="1"/>
    </row>
    <row r="9" spans="3:7" x14ac:dyDescent="0.3">
      <c r="C9" t="s">
        <v>136</v>
      </c>
      <c r="D9" s="1"/>
      <c r="E9" s="1"/>
      <c r="F9" s="1" t="s">
        <v>138</v>
      </c>
      <c r="G9" s="1"/>
    </row>
    <row r="10" spans="3:7" x14ac:dyDescent="0.3">
      <c r="C10" t="s">
        <v>137</v>
      </c>
      <c r="D10" s="1"/>
      <c r="E10" s="1" t="s">
        <v>138</v>
      </c>
      <c r="F10" s="1"/>
      <c r="G10" s="1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abSelected="1" workbookViewId="0">
      <pane ySplit="1" topLeftCell="A2" activePane="bottomLeft" state="frozen"/>
      <selection pane="bottomLeft" activeCell="R14" sqref="R14"/>
    </sheetView>
  </sheetViews>
  <sheetFormatPr defaultRowHeight="14.4" x14ac:dyDescent="0.3"/>
  <cols>
    <col min="2" max="2" width="16.33203125" customWidth="1"/>
    <col min="5" max="5" width="9.77734375" bestFit="1" customWidth="1"/>
    <col min="10" max="10" width="9.77734375" bestFit="1" customWidth="1"/>
    <col min="15" max="15" width="9.77734375" bestFit="1" customWidth="1"/>
    <col min="20" max="20" width="9.77734375" bestFit="1" customWidth="1"/>
    <col min="25" max="25" width="9.77734375" bestFit="1" customWidth="1"/>
  </cols>
  <sheetData>
    <row r="1" spans="1:27" s="1" customFormat="1" ht="15" thickBot="1" x14ac:dyDescent="0.35">
      <c r="A1" s="24" t="s">
        <v>172</v>
      </c>
      <c r="B1" s="24" t="s">
        <v>169</v>
      </c>
      <c r="C1" s="43" t="s">
        <v>125</v>
      </c>
      <c r="D1" s="44"/>
      <c r="E1" s="44"/>
      <c r="F1" s="45"/>
      <c r="G1" s="46"/>
      <c r="H1" s="43" t="s">
        <v>171</v>
      </c>
      <c r="I1" s="44"/>
      <c r="J1" s="44"/>
      <c r="K1" s="45"/>
      <c r="L1" s="46"/>
      <c r="M1" s="43" t="s">
        <v>170</v>
      </c>
      <c r="N1" s="44"/>
      <c r="O1" s="44"/>
      <c r="P1" s="45"/>
      <c r="Q1" s="46"/>
      <c r="R1" s="43" t="s">
        <v>181</v>
      </c>
      <c r="S1" s="44"/>
      <c r="T1" s="44"/>
      <c r="U1" s="45"/>
      <c r="V1" s="46"/>
      <c r="W1" s="43" t="s">
        <v>127</v>
      </c>
      <c r="X1" s="44"/>
      <c r="Y1" s="44"/>
      <c r="Z1" s="45"/>
      <c r="AA1" s="46"/>
    </row>
    <row r="2" spans="1:27" s="1" customFormat="1" ht="15.6" thickTop="1" thickBot="1" x14ac:dyDescent="0.35">
      <c r="A2" s="26"/>
      <c r="B2" s="26" t="s">
        <v>174</v>
      </c>
      <c r="C2" s="27" t="s">
        <v>136</v>
      </c>
      <c r="D2" s="28" t="s">
        <v>175</v>
      </c>
      <c r="E2" s="28" t="s">
        <v>178</v>
      </c>
      <c r="F2" s="29" t="s">
        <v>176</v>
      </c>
      <c r="G2" s="30" t="s">
        <v>177</v>
      </c>
      <c r="H2" s="27" t="s">
        <v>136</v>
      </c>
      <c r="I2" s="28" t="s">
        <v>175</v>
      </c>
      <c r="J2" s="28" t="s">
        <v>178</v>
      </c>
      <c r="K2" s="29" t="s">
        <v>176</v>
      </c>
      <c r="L2" s="30" t="s">
        <v>177</v>
      </c>
      <c r="M2" s="27" t="s">
        <v>136</v>
      </c>
      <c r="N2" s="28" t="s">
        <v>175</v>
      </c>
      <c r="O2" s="28" t="s">
        <v>178</v>
      </c>
      <c r="P2" s="29" t="s">
        <v>176</v>
      </c>
      <c r="Q2" s="30" t="s">
        <v>177</v>
      </c>
      <c r="R2" s="27" t="s">
        <v>136</v>
      </c>
      <c r="S2" s="28" t="s">
        <v>175</v>
      </c>
      <c r="T2" s="28" t="s">
        <v>178</v>
      </c>
      <c r="U2" s="29" t="s">
        <v>176</v>
      </c>
      <c r="V2" s="30" t="s">
        <v>177</v>
      </c>
      <c r="W2" s="27" t="s">
        <v>136</v>
      </c>
      <c r="X2" s="28" t="s">
        <v>175</v>
      </c>
      <c r="Y2" s="28" t="s">
        <v>178</v>
      </c>
      <c r="Z2" s="29" t="s">
        <v>176</v>
      </c>
      <c r="AA2" s="30" t="s">
        <v>177</v>
      </c>
    </row>
    <row r="3" spans="1:27" ht="15" thickTop="1" x14ac:dyDescent="0.3">
      <c r="A3" s="25">
        <v>1061</v>
      </c>
      <c r="B3" s="25" t="s">
        <v>173</v>
      </c>
      <c r="C3" s="31"/>
      <c r="D3" s="32"/>
      <c r="E3" s="32"/>
      <c r="F3" s="33"/>
      <c r="G3" s="34"/>
      <c r="H3" s="31"/>
      <c r="I3" s="32"/>
      <c r="J3" s="32"/>
      <c r="K3" s="33"/>
      <c r="L3" s="34"/>
      <c r="M3" s="31"/>
      <c r="N3" s="32" t="s">
        <v>138</v>
      </c>
      <c r="O3" s="32" t="s">
        <v>138</v>
      </c>
      <c r="P3" s="33" t="s">
        <v>138</v>
      </c>
      <c r="Q3" s="34"/>
      <c r="R3" s="31"/>
      <c r="S3" s="32"/>
      <c r="T3" s="32"/>
      <c r="U3" s="33"/>
      <c r="V3" s="34"/>
      <c r="W3" s="31"/>
      <c r="X3" s="32"/>
      <c r="Y3" s="32"/>
      <c r="Z3" s="33"/>
      <c r="AA3" s="34"/>
    </row>
    <row r="4" spans="1:27" x14ac:dyDescent="0.3">
      <c r="A4" s="22">
        <v>662</v>
      </c>
      <c r="B4" s="22" t="s">
        <v>179</v>
      </c>
      <c r="C4" s="35"/>
      <c r="D4" s="36"/>
      <c r="E4" s="36"/>
      <c r="F4" s="17"/>
      <c r="G4" s="37"/>
      <c r="H4" s="35"/>
      <c r="I4" s="36"/>
      <c r="J4" s="36"/>
      <c r="K4" s="17"/>
      <c r="L4" s="37"/>
      <c r="M4" s="35"/>
      <c r="N4" s="36"/>
      <c r="O4" s="36"/>
      <c r="P4" s="17"/>
      <c r="Q4" s="37"/>
      <c r="R4" s="35"/>
      <c r="S4" s="36"/>
      <c r="T4" s="36"/>
      <c r="U4" s="17"/>
      <c r="V4" s="37"/>
      <c r="W4" s="35"/>
      <c r="X4" s="36"/>
      <c r="Y4" s="36"/>
      <c r="Z4" s="17"/>
      <c r="AA4" s="37"/>
    </row>
    <row r="5" spans="1:27" x14ac:dyDescent="0.3">
      <c r="A5" s="22">
        <v>2418</v>
      </c>
      <c r="B5" s="22" t="s">
        <v>180</v>
      </c>
      <c r="C5" s="35"/>
      <c r="D5" s="36"/>
      <c r="E5" s="36"/>
      <c r="F5" s="17"/>
      <c r="G5" s="37"/>
      <c r="H5" s="35"/>
      <c r="I5" s="36"/>
      <c r="J5" s="36"/>
      <c r="K5" s="17"/>
      <c r="L5" s="37"/>
      <c r="M5" s="35"/>
      <c r="N5" s="36"/>
      <c r="O5" s="36"/>
      <c r="P5" s="17"/>
      <c r="Q5" s="37"/>
      <c r="R5" s="35"/>
      <c r="S5" s="36" t="s">
        <v>138</v>
      </c>
      <c r="T5" s="36" t="s">
        <v>138</v>
      </c>
      <c r="U5" s="17" t="s">
        <v>138</v>
      </c>
      <c r="V5" s="37"/>
      <c r="W5" s="35"/>
      <c r="X5" s="36"/>
      <c r="Y5" s="36"/>
      <c r="Z5" s="17"/>
      <c r="AA5" s="37"/>
    </row>
    <row r="6" spans="1:27" x14ac:dyDescent="0.3">
      <c r="A6" s="22">
        <v>1161</v>
      </c>
      <c r="B6" s="22" t="s">
        <v>182</v>
      </c>
      <c r="C6" s="35"/>
      <c r="D6" s="36"/>
      <c r="E6" s="36"/>
      <c r="F6" s="17"/>
      <c r="G6" s="37"/>
      <c r="H6" s="35"/>
      <c r="I6" s="36"/>
      <c r="J6" s="36"/>
      <c r="K6" s="17"/>
      <c r="L6" s="37"/>
      <c r="M6" s="35"/>
      <c r="N6" s="36" t="s">
        <v>138</v>
      </c>
      <c r="O6" s="36" t="s">
        <v>138</v>
      </c>
      <c r="P6" s="17" t="s">
        <v>138</v>
      </c>
      <c r="Q6" s="37"/>
      <c r="R6" s="35"/>
      <c r="S6" s="36"/>
      <c r="T6" s="36"/>
      <c r="U6" s="17"/>
      <c r="V6" s="37"/>
      <c r="W6" s="35" t="s">
        <v>138</v>
      </c>
      <c r="X6" s="36"/>
      <c r="Y6" s="36"/>
      <c r="Z6" s="17"/>
      <c r="AA6" s="37"/>
    </row>
    <row r="7" spans="1:27" x14ac:dyDescent="0.3">
      <c r="A7" s="22">
        <v>240</v>
      </c>
      <c r="B7" s="22" t="s">
        <v>183</v>
      </c>
      <c r="C7" s="35"/>
      <c r="D7" s="36"/>
      <c r="E7" s="36"/>
      <c r="F7" s="17"/>
      <c r="G7" s="37"/>
      <c r="H7" s="35"/>
      <c r="I7" s="36"/>
      <c r="J7" s="36"/>
      <c r="K7" s="17"/>
      <c r="L7" s="37"/>
      <c r="M7" s="35"/>
      <c r="N7" s="36" t="s">
        <v>138</v>
      </c>
      <c r="O7" s="36"/>
      <c r="P7" s="17" t="s">
        <v>138</v>
      </c>
      <c r="Q7" s="37"/>
      <c r="R7" s="35"/>
      <c r="S7" s="36"/>
      <c r="T7" s="36"/>
      <c r="U7" s="17"/>
      <c r="V7" s="37"/>
      <c r="W7" s="35" t="s">
        <v>138</v>
      </c>
      <c r="X7" s="36"/>
      <c r="Y7" s="36"/>
      <c r="Z7" s="17" t="s">
        <v>138</v>
      </c>
      <c r="AA7" s="37"/>
    </row>
    <row r="8" spans="1:27" x14ac:dyDescent="0.3">
      <c r="A8" s="22">
        <v>996</v>
      </c>
      <c r="B8" s="22" t="s">
        <v>184</v>
      </c>
      <c r="C8" s="35"/>
      <c r="D8" s="36"/>
      <c r="E8" s="36"/>
      <c r="F8" s="17"/>
      <c r="G8" s="37"/>
      <c r="H8" s="35" t="s">
        <v>138</v>
      </c>
      <c r="I8" s="36" t="s">
        <v>138</v>
      </c>
      <c r="J8" s="36" t="s">
        <v>138</v>
      </c>
      <c r="K8" s="17" t="s">
        <v>138</v>
      </c>
      <c r="L8" s="37" t="s">
        <v>138</v>
      </c>
      <c r="M8" s="35"/>
      <c r="N8" s="36"/>
      <c r="O8" s="36"/>
      <c r="P8" s="17"/>
      <c r="Q8" s="37"/>
      <c r="R8" s="35"/>
      <c r="S8" s="36"/>
      <c r="T8" s="36"/>
      <c r="U8" s="17"/>
      <c r="V8" s="37"/>
      <c r="W8" s="35"/>
      <c r="X8" s="36"/>
      <c r="Y8" s="36"/>
      <c r="Z8" s="17"/>
      <c r="AA8" s="37"/>
    </row>
    <row r="9" spans="1:27" x14ac:dyDescent="0.3">
      <c r="A9" s="22">
        <v>2546</v>
      </c>
      <c r="B9" s="22" t="s">
        <v>185</v>
      </c>
      <c r="C9" s="35"/>
      <c r="D9" s="36"/>
      <c r="E9" s="36"/>
      <c r="F9" s="17"/>
      <c r="G9" s="37"/>
      <c r="H9" s="35"/>
      <c r="I9" s="36" t="s">
        <v>138</v>
      </c>
      <c r="J9" s="36" t="s">
        <v>138</v>
      </c>
      <c r="K9" s="17" t="s">
        <v>138</v>
      </c>
      <c r="L9" s="37" t="s">
        <v>138</v>
      </c>
      <c r="M9" s="35"/>
      <c r="N9" s="36"/>
      <c r="O9" s="36"/>
      <c r="P9" s="17"/>
      <c r="Q9" s="37"/>
      <c r="R9" s="35" t="s">
        <v>138</v>
      </c>
      <c r="S9" s="36"/>
      <c r="T9" s="36"/>
      <c r="U9" s="17"/>
      <c r="V9" s="37"/>
      <c r="W9" s="35" t="s">
        <v>138</v>
      </c>
      <c r="X9" s="36"/>
      <c r="Y9" s="36"/>
      <c r="Z9" s="17"/>
      <c r="AA9" s="37"/>
    </row>
    <row r="10" spans="1:27" x14ac:dyDescent="0.3">
      <c r="A10" s="22">
        <v>1735</v>
      </c>
      <c r="B10" s="22" t="s">
        <v>186</v>
      </c>
      <c r="C10" s="35"/>
      <c r="D10" s="36"/>
      <c r="E10" s="36"/>
      <c r="F10" s="17"/>
      <c r="G10" s="37"/>
      <c r="H10" s="35"/>
      <c r="I10" s="36"/>
      <c r="J10" s="36"/>
      <c r="K10" s="17"/>
      <c r="L10" s="37"/>
      <c r="M10" s="35"/>
      <c r="N10" s="36"/>
      <c r="O10" s="36"/>
      <c r="P10" s="17"/>
      <c r="Q10" s="37"/>
      <c r="R10" s="35"/>
      <c r="S10" s="36" t="s">
        <v>138</v>
      </c>
      <c r="T10" s="36" t="s">
        <v>138</v>
      </c>
      <c r="U10" s="17" t="s">
        <v>138</v>
      </c>
      <c r="V10" s="37"/>
      <c r="W10" s="35"/>
      <c r="X10" s="36"/>
      <c r="Y10" s="36"/>
      <c r="Z10" s="17"/>
      <c r="AA10" s="37"/>
    </row>
    <row r="11" spans="1:27" x14ac:dyDescent="0.3">
      <c r="A11" s="22">
        <v>1056</v>
      </c>
      <c r="B11" s="22" t="s">
        <v>187</v>
      </c>
      <c r="C11" s="35"/>
      <c r="D11" s="36"/>
      <c r="E11" s="36"/>
      <c r="F11" s="17"/>
      <c r="G11" s="37"/>
      <c r="H11" s="35"/>
      <c r="I11" s="36"/>
      <c r="J11" s="36"/>
      <c r="K11" s="17"/>
      <c r="L11" s="37"/>
      <c r="M11" s="35"/>
      <c r="N11" s="36"/>
      <c r="O11" s="36"/>
      <c r="P11" s="17"/>
      <c r="Q11" s="37"/>
      <c r="R11" s="35"/>
      <c r="S11" s="36"/>
      <c r="T11" s="36"/>
      <c r="U11" s="17"/>
      <c r="V11" s="37"/>
      <c r="W11" s="35"/>
      <c r="X11" s="36"/>
      <c r="Y11" s="36"/>
      <c r="Z11" s="17"/>
      <c r="AA11" s="37"/>
    </row>
    <row r="12" spans="1:27" x14ac:dyDescent="0.3">
      <c r="A12" s="22">
        <v>2202</v>
      </c>
      <c r="B12" s="22" t="s">
        <v>188</v>
      </c>
      <c r="C12" s="35"/>
      <c r="D12" s="36" t="s">
        <v>138</v>
      </c>
      <c r="E12" s="36" t="s">
        <v>138</v>
      </c>
      <c r="F12" s="17" t="s">
        <v>138</v>
      </c>
      <c r="G12" s="37"/>
      <c r="H12" s="35"/>
      <c r="I12" s="36"/>
      <c r="J12" s="36"/>
      <c r="K12" s="17"/>
      <c r="L12" s="37"/>
      <c r="M12" s="35"/>
      <c r="N12" s="36"/>
      <c r="O12" s="36"/>
      <c r="P12" s="17"/>
      <c r="Q12" s="37"/>
      <c r="R12" s="35"/>
      <c r="S12" s="36"/>
      <c r="T12" s="36"/>
      <c r="U12" s="17"/>
      <c r="V12" s="37"/>
      <c r="W12" s="35"/>
      <c r="X12" s="36"/>
      <c r="Y12" s="36"/>
      <c r="Z12" s="17"/>
      <c r="AA12" s="37"/>
    </row>
    <row r="13" spans="1:27" x14ac:dyDescent="0.3">
      <c r="A13" s="22">
        <v>1026</v>
      </c>
      <c r="B13" s="22" t="s">
        <v>191</v>
      </c>
      <c r="C13" s="35"/>
      <c r="D13" s="36"/>
      <c r="E13" s="36"/>
      <c r="F13" s="17"/>
      <c r="G13" s="37"/>
      <c r="H13" s="35"/>
      <c r="I13" s="36"/>
      <c r="J13" s="36"/>
      <c r="K13" s="17"/>
      <c r="L13" s="37"/>
      <c r="M13" s="35"/>
      <c r="N13" s="36"/>
      <c r="O13" s="36"/>
      <c r="P13" s="17"/>
      <c r="Q13" s="37"/>
      <c r="R13" s="35"/>
      <c r="S13" s="36" t="s">
        <v>138</v>
      </c>
      <c r="T13" s="36" t="s">
        <v>138</v>
      </c>
      <c r="U13" s="17" t="s">
        <v>138</v>
      </c>
      <c r="V13" s="37" t="s">
        <v>138</v>
      </c>
      <c r="W13" s="35"/>
      <c r="X13" s="36"/>
      <c r="Y13" s="36"/>
      <c r="Z13" s="17"/>
      <c r="AA13" s="37"/>
    </row>
    <row r="14" spans="1:27" x14ac:dyDescent="0.3">
      <c r="A14" s="22">
        <v>64</v>
      </c>
      <c r="B14" s="22" t="s">
        <v>192</v>
      </c>
      <c r="C14" s="35"/>
      <c r="D14" s="36"/>
      <c r="E14" s="36"/>
      <c r="F14" s="17"/>
      <c r="G14" s="37"/>
      <c r="H14" s="35"/>
      <c r="I14" s="36"/>
      <c r="J14" s="36"/>
      <c r="K14" s="17"/>
      <c r="L14" s="37"/>
      <c r="M14" s="35"/>
      <c r="N14" s="36" t="s">
        <v>138</v>
      </c>
      <c r="O14" s="36"/>
      <c r="P14" s="17" t="s">
        <v>138</v>
      </c>
      <c r="Q14" s="37" t="s">
        <v>138</v>
      </c>
      <c r="R14" s="35"/>
      <c r="S14" s="36" t="s">
        <v>138</v>
      </c>
      <c r="T14" s="36"/>
      <c r="U14" s="17"/>
      <c r="V14" s="37"/>
      <c r="W14" s="35"/>
      <c r="X14" s="36"/>
      <c r="Y14" s="36"/>
      <c r="Z14" s="17"/>
      <c r="AA14" s="37"/>
    </row>
    <row r="15" spans="1:27" x14ac:dyDescent="0.3">
      <c r="A15" s="22"/>
      <c r="B15" s="22"/>
      <c r="C15" s="35"/>
      <c r="D15" s="36"/>
      <c r="E15" s="36"/>
      <c r="F15" s="17"/>
      <c r="G15" s="37"/>
      <c r="H15" s="35"/>
      <c r="I15" s="36"/>
      <c r="J15" s="36"/>
      <c r="K15" s="17"/>
      <c r="L15" s="37"/>
      <c r="M15" s="35"/>
      <c r="N15" s="36"/>
      <c r="O15" s="36"/>
      <c r="P15" s="17"/>
      <c r="Q15" s="37"/>
      <c r="R15" s="35"/>
      <c r="S15" s="36"/>
      <c r="T15" s="36"/>
      <c r="U15" s="17"/>
      <c r="V15" s="37"/>
      <c r="W15" s="35"/>
      <c r="X15" s="36"/>
      <c r="Y15" s="36"/>
      <c r="Z15" s="17"/>
      <c r="AA15" s="37"/>
    </row>
    <row r="16" spans="1:27" x14ac:dyDescent="0.3">
      <c r="A16" s="22"/>
      <c r="B16" s="22"/>
      <c r="C16" s="35"/>
      <c r="D16" s="36"/>
      <c r="E16" s="36"/>
      <c r="F16" s="17"/>
      <c r="G16" s="37"/>
      <c r="H16" s="35"/>
      <c r="I16" s="36"/>
      <c r="J16" s="36"/>
      <c r="K16" s="17"/>
      <c r="L16" s="37"/>
      <c r="M16" s="35"/>
      <c r="N16" s="36"/>
      <c r="O16" s="36"/>
      <c r="P16" s="17"/>
      <c r="Q16" s="37"/>
      <c r="R16" s="35"/>
      <c r="S16" s="36"/>
      <c r="T16" s="36"/>
      <c r="U16" s="17"/>
      <c r="V16" s="37"/>
      <c r="W16" s="35"/>
      <c r="X16" s="36"/>
      <c r="Y16" s="36"/>
      <c r="Z16" s="17"/>
      <c r="AA16" s="37"/>
    </row>
    <row r="17" spans="1:27" x14ac:dyDescent="0.3">
      <c r="A17" s="22"/>
      <c r="B17" s="22"/>
      <c r="C17" s="35"/>
      <c r="D17" s="36"/>
      <c r="E17" s="36"/>
      <c r="F17" s="17"/>
      <c r="G17" s="37"/>
      <c r="H17" s="35"/>
      <c r="I17" s="36"/>
      <c r="J17" s="36"/>
      <c r="K17" s="17"/>
      <c r="L17" s="37"/>
      <c r="M17" s="35"/>
      <c r="N17" s="36"/>
      <c r="O17" s="36"/>
      <c r="P17" s="17"/>
      <c r="Q17" s="37"/>
      <c r="R17" s="35"/>
      <c r="S17" s="36"/>
      <c r="T17" s="36"/>
      <c r="U17" s="17"/>
      <c r="V17" s="37"/>
      <c r="W17" s="35"/>
      <c r="X17" s="36"/>
      <c r="Y17" s="36"/>
      <c r="Z17" s="17"/>
      <c r="AA17" s="37"/>
    </row>
    <row r="18" spans="1:27" x14ac:dyDescent="0.3">
      <c r="A18" s="22"/>
      <c r="B18" s="22"/>
      <c r="C18" s="35"/>
      <c r="D18" s="36"/>
      <c r="E18" s="36"/>
      <c r="F18" s="17"/>
      <c r="G18" s="37"/>
      <c r="H18" s="35"/>
      <c r="I18" s="36"/>
      <c r="J18" s="36"/>
      <c r="K18" s="17"/>
      <c r="L18" s="37"/>
      <c r="M18" s="35"/>
      <c r="N18" s="36"/>
      <c r="O18" s="36"/>
      <c r="P18" s="17"/>
      <c r="Q18" s="37"/>
      <c r="R18" s="35"/>
      <c r="S18" s="36"/>
      <c r="T18" s="36"/>
      <c r="U18" s="17"/>
      <c r="V18" s="37"/>
      <c r="W18" s="35"/>
      <c r="X18" s="36"/>
      <c r="Y18" s="36"/>
      <c r="Z18" s="17"/>
      <c r="AA18" s="37"/>
    </row>
    <row r="19" spans="1:27" x14ac:dyDescent="0.3">
      <c r="A19" s="22"/>
      <c r="B19" s="22"/>
      <c r="C19" s="35"/>
      <c r="D19" s="36"/>
      <c r="E19" s="36"/>
      <c r="F19" s="17"/>
      <c r="G19" s="37"/>
      <c r="H19" s="35"/>
      <c r="I19" s="36"/>
      <c r="J19" s="36"/>
      <c r="K19" s="17"/>
      <c r="L19" s="37"/>
      <c r="M19" s="35"/>
      <c r="N19" s="36"/>
      <c r="O19" s="36"/>
      <c r="P19" s="17"/>
      <c r="Q19" s="37"/>
      <c r="R19" s="35"/>
      <c r="S19" s="36"/>
      <c r="T19" s="36"/>
      <c r="U19" s="17"/>
      <c r="V19" s="37"/>
      <c r="W19" s="35"/>
      <c r="X19" s="36"/>
      <c r="Y19" s="36"/>
      <c r="Z19" s="17"/>
      <c r="AA19" s="37"/>
    </row>
    <row r="20" spans="1:27" x14ac:dyDescent="0.3">
      <c r="A20" s="22"/>
      <c r="B20" s="22"/>
      <c r="C20" s="35"/>
      <c r="D20" s="36"/>
      <c r="E20" s="36"/>
      <c r="F20" s="17"/>
      <c r="G20" s="37"/>
      <c r="H20" s="35"/>
      <c r="I20" s="36"/>
      <c r="J20" s="36"/>
      <c r="K20" s="17"/>
      <c r="L20" s="37"/>
      <c r="M20" s="35"/>
      <c r="N20" s="36"/>
      <c r="O20" s="36"/>
      <c r="P20" s="17"/>
      <c r="Q20" s="37"/>
      <c r="R20" s="35"/>
      <c r="S20" s="36"/>
      <c r="T20" s="36"/>
      <c r="U20" s="17"/>
      <c r="V20" s="37"/>
      <c r="W20" s="35"/>
      <c r="X20" s="36"/>
      <c r="Y20" s="36"/>
      <c r="Z20" s="17"/>
      <c r="AA20" s="37"/>
    </row>
    <row r="21" spans="1:27" x14ac:dyDescent="0.3">
      <c r="A21" s="22"/>
      <c r="B21" s="22"/>
      <c r="C21" s="35"/>
      <c r="D21" s="36"/>
      <c r="E21" s="36"/>
      <c r="F21" s="17"/>
      <c r="G21" s="37"/>
      <c r="H21" s="35"/>
      <c r="I21" s="36"/>
      <c r="J21" s="36"/>
      <c r="K21" s="17"/>
      <c r="L21" s="37"/>
      <c r="M21" s="35"/>
      <c r="N21" s="36"/>
      <c r="O21" s="36"/>
      <c r="P21" s="17"/>
      <c r="Q21" s="37"/>
      <c r="R21" s="35"/>
      <c r="S21" s="36"/>
      <c r="T21" s="36"/>
      <c r="U21" s="17"/>
      <c r="V21" s="37"/>
      <c r="W21" s="35"/>
      <c r="X21" s="36"/>
      <c r="Y21" s="36"/>
      <c r="Z21" s="17"/>
      <c r="AA21" s="37"/>
    </row>
    <row r="22" spans="1:27" x14ac:dyDescent="0.3">
      <c r="A22" s="22"/>
      <c r="B22" s="22"/>
      <c r="C22" s="35"/>
      <c r="D22" s="36"/>
      <c r="E22" s="36"/>
      <c r="F22" s="17"/>
      <c r="G22" s="37"/>
      <c r="H22" s="35"/>
      <c r="I22" s="36"/>
      <c r="J22" s="36"/>
      <c r="K22" s="17"/>
      <c r="L22" s="37"/>
      <c r="M22" s="35"/>
      <c r="N22" s="36"/>
      <c r="O22" s="36"/>
      <c r="P22" s="17"/>
      <c r="Q22" s="37"/>
      <c r="R22" s="35"/>
      <c r="S22" s="36"/>
      <c r="T22" s="36"/>
      <c r="U22" s="17"/>
      <c r="V22" s="37"/>
      <c r="W22" s="35"/>
      <c r="X22" s="36"/>
      <c r="Y22" s="36"/>
      <c r="Z22" s="17"/>
      <c r="AA22" s="37"/>
    </row>
    <row r="23" spans="1:27" x14ac:dyDescent="0.3">
      <c r="A23" s="22"/>
      <c r="B23" s="22"/>
      <c r="C23" s="35"/>
      <c r="D23" s="36"/>
      <c r="E23" s="36"/>
      <c r="F23" s="17"/>
      <c r="G23" s="37"/>
      <c r="H23" s="35"/>
      <c r="I23" s="36"/>
      <c r="J23" s="36"/>
      <c r="K23" s="17"/>
      <c r="L23" s="37"/>
      <c r="M23" s="35"/>
      <c r="N23" s="36"/>
      <c r="O23" s="36"/>
      <c r="P23" s="17"/>
      <c r="Q23" s="37"/>
      <c r="R23" s="35"/>
      <c r="S23" s="36"/>
      <c r="T23" s="36"/>
      <c r="U23" s="17"/>
      <c r="V23" s="37"/>
      <c r="W23" s="35"/>
      <c r="X23" s="36"/>
      <c r="Y23" s="36"/>
      <c r="Z23" s="17"/>
      <c r="AA23" s="37"/>
    </row>
    <row r="24" spans="1:27" x14ac:dyDescent="0.3">
      <c r="A24" s="22"/>
      <c r="B24" s="22"/>
      <c r="C24" s="35"/>
      <c r="D24" s="36"/>
      <c r="E24" s="36"/>
      <c r="F24" s="17"/>
      <c r="G24" s="37"/>
      <c r="H24" s="35"/>
      <c r="I24" s="36"/>
      <c r="J24" s="36"/>
      <c r="K24" s="17"/>
      <c r="L24" s="37"/>
      <c r="M24" s="35"/>
      <c r="N24" s="36"/>
      <c r="O24" s="36"/>
      <c r="P24" s="17"/>
      <c r="Q24" s="37"/>
      <c r="R24" s="35"/>
      <c r="S24" s="36"/>
      <c r="T24" s="36"/>
      <c r="U24" s="17"/>
      <c r="V24" s="37"/>
      <c r="W24" s="35"/>
      <c r="X24" s="36"/>
      <c r="Y24" s="36"/>
      <c r="Z24" s="17"/>
      <c r="AA24" s="37"/>
    </row>
    <row r="25" spans="1:27" x14ac:dyDescent="0.3">
      <c r="A25" s="22"/>
      <c r="B25" s="22"/>
      <c r="C25" s="35"/>
      <c r="D25" s="36"/>
      <c r="E25" s="36"/>
      <c r="F25" s="17"/>
      <c r="G25" s="37"/>
      <c r="H25" s="35"/>
      <c r="I25" s="36"/>
      <c r="J25" s="36"/>
      <c r="K25" s="17"/>
      <c r="L25" s="37"/>
      <c r="M25" s="35"/>
      <c r="N25" s="36"/>
      <c r="O25" s="36"/>
      <c r="P25" s="17"/>
      <c r="Q25" s="37"/>
      <c r="R25" s="35"/>
      <c r="S25" s="36"/>
      <c r="T25" s="36"/>
      <c r="U25" s="17"/>
      <c r="V25" s="37"/>
      <c r="W25" s="35"/>
      <c r="X25" s="36"/>
      <c r="Y25" s="36"/>
      <c r="Z25" s="17"/>
      <c r="AA25" s="37"/>
    </row>
    <row r="26" spans="1:27" x14ac:dyDescent="0.3">
      <c r="A26" s="22"/>
      <c r="B26" s="22"/>
      <c r="C26" s="35"/>
      <c r="D26" s="36"/>
      <c r="E26" s="36"/>
      <c r="F26" s="17"/>
      <c r="G26" s="37"/>
      <c r="H26" s="35"/>
      <c r="I26" s="36"/>
      <c r="J26" s="36"/>
      <c r="K26" s="17"/>
      <c r="L26" s="37"/>
      <c r="M26" s="35"/>
      <c r="N26" s="36"/>
      <c r="O26" s="36"/>
      <c r="P26" s="17"/>
      <c r="Q26" s="37"/>
      <c r="R26" s="35"/>
      <c r="S26" s="36"/>
      <c r="T26" s="36"/>
      <c r="U26" s="17"/>
      <c r="V26" s="37"/>
      <c r="W26" s="35"/>
      <c r="X26" s="36"/>
      <c r="Y26" s="36"/>
      <c r="Z26" s="17"/>
      <c r="AA26" s="37"/>
    </row>
    <row r="27" spans="1:27" x14ac:dyDescent="0.3">
      <c r="A27" s="22"/>
      <c r="B27" s="22"/>
      <c r="C27" s="35"/>
      <c r="D27" s="36"/>
      <c r="E27" s="36"/>
      <c r="F27" s="17"/>
      <c r="G27" s="37"/>
      <c r="H27" s="35"/>
      <c r="I27" s="36"/>
      <c r="J27" s="36"/>
      <c r="K27" s="17"/>
      <c r="L27" s="37"/>
      <c r="M27" s="35"/>
      <c r="N27" s="36"/>
      <c r="O27" s="36"/>
      <c r="P27" s="17"/>
      <c r="Q27" s="37"/>
      <c r="R27" s="35"/>
      <c r="S27" s="36"/>
      <c r="T27" s="36"/>
      <c r="U27" s="17"/>
      <c r="V27" s="37"/>
      <c r="W27" s="35"/>
      <c r="X27" s="36"/>
      <c r="Y27" s="36"/>
      <c r="Z27" s="17"/>
      <c r="AA27" s="37"/>
    </row>
    <row r="28" spans="1:27" x14ac:dyDescent="0.3">
      <c r="A28" s="22"/>
      <c r="B28" s="22"/>
      <c r="C28" s="35"/>
      <c r="D28" s="36"/>
      <c r="E28" s="36"/>
      <c r="F28" s="17"/>
      <c r="G28" s="37"/>
      <c r="H28" s="35"/>
      <c r="I28" s="36"/>
      <c r="J28" s="36"/>
      <c r="K28" s="17"/>
      <c r="L28" s="37"/>
      <c r="M28" s="35"/>
      <c r="N28" s="36"/>
      <c r="O28" s="36"/>
      <c r="P28" s="17"/>
      <c r="Q28" s="37"/>
      <c r="R28" s="35"/>
      <c r="S28" s="36"/>
      <c r="T28" s="36"/>
      <c r="U28" s="17"/>
      <c r="V28" s="37"/>
      <c r="W28" s="35"/>
      <c r="X28" s="36"/>
      <c r="Y28" s="36"/>
      <c r="Z28" s="17"/>
      <c r="AA28" s="37"/>
    </row>
    <row r="29" spans="1:27" x14ac:dyDescent="0.3">
      <c r="A29" s="22"/>
      <c r="B29" s="22"/>
      <c r="C29" s="35"/>
      <c r="D29" s="36"/>
      <c r="E29" s="36"/>
      <c r="F29" s="17"/>
      <c r="G29" s="37"/>
      <c r="H29" s="35"/>
      <c r="I29" s="36"/>
      <c r="J29" s="36"/>
      <c r="K29" s="17"/>
      <c r="L29" s="37"/>
      <c r="M29" s="35"/>
      <c r="N29" s="36"/>
      <c r="O29" s="36"/>
      <c r="P29" s="17"/>
      <c r="Q29" s="37"/>
      <c r="R29" s="35"/>
      <c r="S29" s="36"/>
      <c r="T29" s="36"/>
      <c r="U29" s="17"/>
      <c r="V29" s="37"/>
      <c r="W29" s="35"/>
      <c r="X29" s="36"/>
      <c r="Y29" s="36"/>
      <c r="Z29" s="17"/>
      <c r="AA29" s="37"/>
    </row>
    <row r="30" spans="1:27" x14ac:dyDescent="0.3">
      <c r="A30" s="22"/>
      <c r="B30" s="22"/>
      <c r="C30" s="35"/>
      <c r="D30" s="36"/>
      <c r="E30" s="36"/>
      <c r="F30" s="17"/>
      <c r="G30" s="37"/>
      <c r="H30" s="35"/>
      <c r="I30" s="36"/>
      <c r="J30" s="36"/>
      <c r="K30" s="17"/>
      <c r="L30" s="37"/>
      <c r="M30" s="35"/>
      <c r="N30" s="36"/>
      <c r="O30" s="36"/>
      <c r="P30" s="17"/>
      <c r="Q30" s="37"/>
      <c r="R30" s="35"/>
      <c r="S30" s="36"/>
      <c r="T30" s="36"/>
      <c r="U30" s="17"/>
      <c r="V30" s="37"/>
      <c r="W30" s="35"/>
      <c r="X30" s="36"/>
      <c r="Y30" s="36"/>
      <c r="Z30" s="17"/>
      <c r="AA30" s="37"/>
    </row>
    <row r="31" spans="1:27" x14ac:dyDescent="0.3">
      <c r="A31" s="22"/>
      <c r="B31" s="22"/>
      <c r="C31" s="35"/>
      <c r="D31" s="36"/>
      <c r="E31" s="36"/>
      <c r="F31" s="17"/>
      <c r="G31" s="37"/>
      <c r="H31" s="35"/>
      <c r="I31" s="36"/>
      <c r="J31" s="36"/>
      <c r="K31" s="17"/>
      <c r="L31" s="37"/>
      <c r="M31" s="35"/>
      <c r="N31" s="36"/>
      <c r="O31" s="36"/>
      <c r="P31" s="17"/>
      <c r="Q31" s="37"/>
      <c r="R31" s="35"/>
      <c r="S31" s="36"/>
      <c r="T31" s="36"/>
      <c r="U31" s="17"/>
      <c r="V31" s="37"/>
      <c r="W31" s="35"/>
      <c r="X31" s="36"/>
      <c r="Y31" s="36"/>
      <c r="Z31" s="17"/>
      <c r="AA31" s="37"/>
    </row>
    <row r="32" spans="1:27" x14ac:dyDescent="0.3">
      <c r="A32" s="22"/>
      <c r="B32" s="22"/>
      <c r="C32" s="35"/>
      <c r="D32" s="36"/>
      <c r="E32" s="36"/>
      <c r="F32" s="17"/>
      <c r="G32" s="37"/>
      <c r="H32" s="35"/>
      <c r="I32" s="36"/>
      <c r="J32" s="36"/>
      <c r="K32" s="17"/>
      <c r="L32" s="37"/>
      <c r="M32" s="35"/>
      <c r="N32" s="36"/>
      <c r="O32" s="36"/>
      <c r="P32" s="17"/>
      <c r="Q32" s="37"/>
      <c r="R32" s="35"/>
      <c r="S32" s="36"/>
      <c r="T32" s="36"/>
      <c r="U32" s="17"/>
      <c r="V32" s="37"/>
      <c r="W32" s="35"/>
      <c r="X32" s="36"/>
      <c r="Y32" s="36"/>
      <c r="Z32" s="17"/>
      <c r="AA32" s="37"/>
    </row>
    <row r="33" spans="1:27" x14ac:dyDescent="0.3">
      <c r="A33" s="22"/>
      <c r="B33" s="22"/>
      <c r="C33" s="35"/>
      <c r="D33" s="36"/>
      <c r="E33" s="36"/>
      <c r="F33" s="17"/>
      <c r="G33" s="37"/>
      <c r="H33" s="35"/>
      <c r="I33" s="36"/>
      <c r="J33" s="36"/>
      <c r="K33" s="17"/>
      <c r="L33" s="37"/>
      <c r="M33" s="35"/>
      <c r="N33" s="36"/>
      <c r="O33" s="36"/>
      <c r="P33" s="17"/>
      <c r="Q33" s="37"/>
      <c r="R33" s="35"/>
      <c r="S33" s="36"/>
      <c r="T33" s="36"/>
      <c r="U33" s="17"/>
      <c r="V33" s="37"/>
      <c r="W33" s="35"/>
      <c r="X33" s="36"/>
      <c r="Y33" s="36"/>
      <c r="Z33" s="17"/>
      <c r="AA33" s="37"/>
    </row>
    <row r="34" spans="1:27" x14ac:dyDescent="0.3">
      <c r="A34" s="22"/>
      <c r="B34" s="22"/>
      <c r="C34" s="35"/>
      <c r="D34" s="36"/>
      <c r="E34" s="36"/>
      <c r="F34" s="17"/>
      <c r="G34" s="37"/>
      <c r="H34" s="35"/>
      <c r="I34" s="36"/>
      <c r="J34" s="36"/>
      <c r="K34" s="17"/>
      <c r="L34" s="37"/>
      <c r="M34" s="35"/>
      <c r="N34" s="36"/>
      <c r="O34" s="36"/>
      <c r="P34" s="17"/>
      <c r="Q34" s="37"/>
      <c r="R34" s="35"/>
      <c r="S34" s="36"/>
      <c r="T34" s="36"/>
      <c r="U34" s="17"/>
      <c r="V34" s="37"/>
      <c r="W34" s="35"/>
      <c r="X34" s="36"/>
      <c r="Y34" s="36"/>
      <c r="Z34" s="17"/>
      <c r="AA34" s="37"/>
    </row>
    <row r="35" spans="1:27" x14ac:dyDescent="0.3">
      <c r="A35" s="22"/>
      <c r="B35" s="22"/>
      <c r="C35" s="35"/>
      <c r="D35" s="36"/>
      <c r="E35" s="36"/>
      <c r="F35" s="17"/>
      <c r="G35" s="37"/>
      <c r="H35" s="35"/>
      <c r="I35" s="36"/>
      <c r="J35" s="36"/>
      <c r="K35" s="17"/>
      <c r="L35" s="37"/>
      <c r="M35" s="35"/>
      <c r="N35" s="36"/>
      <c r="O35" s="36"/>
      <c r="P35" s="17"/>
      <c r="Q35" s="37"/>
      <c r="R35" s="35"/>
      <c r="S35" s="36"/>
      <c r="T35" s="36"/>
      <c r="U35" s="17"/>
      <c r="V35" s="37"/>
      <c r="W35" s="35"/>
      <c r="X35" s="36"/>
      <c r="Y35" s="36"/>
      <c r="Z35" s="17"/>
      <c r="AA35" s="37"/>
    </row>
    <row r="36" spans="1:27" ht="15" thickBot="1" x14ac:dyDescent="0.35">
      <c r="A36" s="23"/>
      <c r="B36" s="23"/>
      <c r="C36" s="38"/>
      <c r="D36" s="39"/>
      <c r="E36" s="39"/>
      <c r="F36" s="40"/>
      <c r="G36" s="41"/>
      <c r="H36" s="38"/>
      <c r="I36" s="39"/>
      <c r="J36" s="39"/>
      <c r="K36" s="40"/>
      <c r="L36" s="41"/>
      <c r="M36" s="38"/>
      <c r="N36" s="39"/>
      <c r="O36" s="39"/>
      <c r="P36" s="40"/>
      <c r="Q36" s="41"/>
      <c r="R36" s="38"/>
      <c r="S36" s="39"/>
      <c r="T36" s="39"/>
      <c r="U36" s="40"/>
      <c r="V36" s="41"/>
      <c r="W36" s="38"/>
      <c r="X36" s="39"/>
      <c r="Y36" s="39"/>
      <c r="Z36" s="40"/>
      <c r="AA36" s="41"/>
    </row>
  </sheetData>
  <mergeCells count="5">
    <mergeCell ref="H1:L1"/>
    <mergeCell ref="M1:Q1"/>
    <mergeCell ref="R1:V1"/>
    <mergeCell ref="C1:G1"/>
    <mergeCell ref="W1:AA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23"/>
  <sheetViews>
    <sheetView workbookViewId="0">
      <selection activeCell="J7" sqref="J7"/>
    </sheetView>
  </sheetViews>
  <sheetFormatPr defaultRowHeight="14.4" x14ac:dyDescent="0.3"/>
  <cols>
    <col min="3" max="4" width="12.88671875" bestFit="1" customWidth="1"/>
  </cols>
  <sheetData>
    <row r="2" spans="2:19" x14ac:dyDescent="0.3">
      <c r="C2" t="s">
        <v>149</v>
      </c>
      <c r="D2" t="s">
        <v>150</v>
      </c>
      <c r="E2" t="s">
        <v>156</v>
      </c>
      <c r="F2" t="s">
        <v>157</v>
      </c>
      <c r="G2" t="s">
        <v>158</v>
      </c>
      <c r="I2" t="s">
        <v>159</v>
      </c>
      <c r="J2" t="s">
        <v>167</v>
      </c>
      <c r="K2" t="s">
        <v>160</v>
      </c>
      <c r="L2" t="s">
        <v>161</v>
      </c>
      <c r="M2" t="s">
        <v>162</v>
      </c>
      <c r="N2" t="s">
        <v>166</v>
      </c>
      <c r="O2" t="s">
        <v>163</v>
      </c>
      <c r="R2" t="s">
        <v>164</v>
      </c>
      <c r="S2" t="s">
        <v>165</v>
      </c>
    </row>
    <row r="3" spans="2:19" x14ac:dyDescent="0.3">
      <c r="B3">
        <v>1</v>
      </c>
      <c r="C3" t="s">
        <v>151</v>
      </c>
      <c r="D3" t="s">
        <v>152</v>
      </c>
      <c r="E3">
        <f>110+231</f>
        <v>341</v>
      </c>
      <c r="F3">
        <f>(4*60)+10</f>
        <v>250</v>
      </c>
      <c r="G3">
        <f>F3*1.2</f>
        <v>300</v>
      </c>
      <c r="I3">
        <f>G3/60</f>
        <v>5</v>
      </c>
      <c r="J3">
        <v>3</v>
      </c>
      <c r="K3">
        <v>1</v>
      </c>
      <c r="L3">
        <v>1</v>
      </c>
      <c r="M3">
        <v>1</v>
      </c>
      <c r="N3">
        <v>1</v>
      </c>
      <c r="O3">
        <f>SUM(I3:N3)</f>
        <v>12</v>
      </c>
      <c r="R3">
        <v>2</v>
      </c>
      <c r="S3">
        <f>R3+O3</f>
        <v>14</v>
      </c>
    </row>
    <row r="4" spans="2:19" x14ac:dyDescent="0.3">
      <c r="B4">
        <v>2</v>
      </c>
      <c r="C4" t="s">
        <v>152</v>
      </c>
      <c r="D4" t="s">
        <v>152</v>
      </c>
      <c r="E4">
        <v>0</v>
      </c>
      <c r="F4">
        <v>0</v>
      </c>
    </row>
    <row r="5" spans="2:19" x14ac:dyDescent="0.3">
      <c r="B5">
        <v>3</v>
      </c>
      <c r="C5" t="s">
        <v>152</v>
      </c>
      <c r="D5" t="s">
        <v>155</v>
      </c>
      <c r="E5">
        <v>191</v>
      </c>
      <c r="F5">
        <f>(3*60)+33</f>
        <v>213</v>
      </c>
      <c r="G5">
        <f t="shared" ref="G5:G7" si="0">F5*1.2</f>
        <v>255.6</v>
      </c>
      <c r="I5">
        <f>G5/60</f>
        <v>4.26</v>
      </c>
      <c r="J5">
        <v>1</v>
      </c>
      <c r="K5">
        <v>0.5</v>
      </c>
      <c r="O5">
        <f t="shared" ref="O5:O7" si="1">SUM(I5:N5)</f>
        <v>5.76</v>
      </c>
      <c r="R5">
        <v>10.5</v>
      </c>
      <c r="S5">
        <f t="shared" ref="S5:S7" si="2">R5+O5</f>
        <v>16.259999999999998</v>
      </c>
    </row>
    <row r="6" spans="2:19" x14ac:dyDescent="0.3">
      <c r="B6">
        <v>4</v>
      </c>
      <c r="C6" t="s">
        <v>155</v>
      </c>
      <c r="D6" t="s">
        <v>153</v>
      </c>
      <c r="E6">
        <v>159</v>
      </c>
      <c r="F6">
        <v>180</v>
      </c>
      <c r="G6">
        <f t="shared" si="0"/>
        <v>216</v>
      </c>
      <c r="I6">
        <f t="shared" ref="I6:I7" si="3">G6/60</f>
        <v>3.6</v>
      </c>
      <c r="J6">
        <v>2</v>
      </c>
      <c r="K6">
        <v>0.5</v>
      </c>
      <c r="O6">
        <f t="shared" si="1"/>
        <v>6.1</v>
      </c>
      <c r="R6">
        <v>10.5</v>
      </c>
      <c r="S6">
        <f t="shared" si="2"/>
        <v>16.600000000000001</v>
      </c>
    </row>
    <row r="7" spans="2:19" x14ac:dyDescent="0.3">
      <c r="B7">
        <v>5</v>
      </c>
      <c r="C7" t="s">
        <v>153</v>
      </c>
      <c r="D7" t="s">
        <v>154</v>
      </c>
      <c r="E7">
        <v>176</v>
      </c>
      <c r="F7">
        <f>180+25</f>
        <v>205</v>
      </c>
      <c r="G7">
        <f t="shared" si="0"/>
        <v>246</v>
      </c>
      <c r="I7">
        <f t="shared" si="3"/>
        <v>4.0999999999999996</v>
      </c>
      <c r="J7">
        <v>2</v>
      </c>
      <c r="K7">
        <v>0.5</v>
      </c>
      <c r="O7">
        <f t="shared" si="1"/>
        <v>6.6</v>
      </c>
      <c r="R7">
        <v>10</v>
      </c>
      <c r="S7">
        <f t="shared" si="2"/>
        <v>16.600000000000001</v>
      </c>
    </row>
    <row r="9" spans="2:19" x14ac:dyDescent="0.3">
      <c r="E9">
        <f>SUM(E3:E8)</f>
        <v>867</v>
      </c>
      <c r="G9">
        <f>SUM(G3:G8)</f>
        <v>1017.6</v>
      </c>
      <c r="I9">
        <f t="shared" ref="I9:J9" si="4">SUM(I3:I8)</f>
        <v>16.96</v>
      </c>
      <c r="J9">
        <f t="shared" si="4"/>
        <v>8</v>
      </c>
      <c r="K9">
        <f>SUM(K3:K8)</f>
        <v>2.5</v>
      </c>
      <c r="L9">
        <f t="shared" ref="L9:O9" si="5">SUM(L3:L8)</f>
        <v>1</v>
      </c>
      <c r="M9">
        <f t="shared" si="5"/>
        <v>1</v>
      </c>
      <c r="N9">
        <f t="shared" si="5"/>
        <v>1</v>
      </c>
      <c r="O9">
        <f t="shared" si="5"/>
        <v>30.46</v>
      </c>
    </row>
    <row r="11" spans="2:19" x14ac:dyDescent="0.3">
      <c r="E11">
        <f>E9/28</f>
        <v>30.964285714285715</v>
      </c>
    </row>
    <row r="13" spans="2:19" x14ac:dyDescent="0.3">
      <c r="E13">
        <f>E11*4.54</f>
        <v>140.57785714285714</v>
      </c>
    </row>
    <row r="15" spans="2:19" x14ac:dyDescent="0.3">
      <c r="E15">
        <f>E13*1.48</f>
        <v>208.05522857142856</v>
      </c>
    </row>
    <row r="23" spans="5:8" x14ac:dyDescent="0.3">
      <c r="E23">
        <v>55</v>
      </c>
      <c r="F23">
        <v>70</v>
      </c>
      <c r="H23">
        <f>F23/E23</f>
        <v>1.2727272727272727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Navaids</vt:lpstr>
      <vt:lpstr>Airports</vt:lpstr>
      <vt:lpstr>Aircraft</vt:lpstr>
      <vt:lpstr>Aircraft matrix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DCA996</dc:creator>
  <cp:lastModifiedBy>DCA996</cp:lastModifiedBy>
  <dcterms:created xsi:type="dcterms:W3CDTF">2022-01-02T22:14:26Z</dcterms:created>
  <dcterms:modified xsi:type="dcterms:W3CDTF">2022-01-20T12:41:38Z</dcterms:modified>
</cp:coreProperties>
</file>